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publicconsultinggroup.sharepoint.com/sites/GrpHESNebraskaQIOProjectTM/Shared Documents/Drafts/Final Proposal/Cost Proposal/"/>
    </mc:Choice>
  </mc:AlternateContent>
  <xr:revisionPtr revIDLastSave="20" documentId="13_ncr:1_{88DF468B-FDFC-4A95-B4BD-86AC30E89498}" xr6:coauthVersionLast="45" xr6:coauthVersionMax="45" xr10:uidLastSave="{85D24006-3E02-4351-9836-87552376E31B}"/>
  <bookViews>
    <workbookView xWindow="-110" yWindow="-110" windowWidth="19420" windowHeight="10420" tabRatio="835" activeTab="2" xr2:uid="{00000000-000D-0000-FFFF-FFFF00000000}"/>
  </bookViews>
  <sheets>
    <sheet name="Total Cost Summary" sheetId="12" r:id="rId1"/>
    <sheet name="VI.A. Start-Up Plan" sheetId="2" r:id="rId2"/>
    <sheet name="VI.B. QIDS" sheetId="34" r:id="rId3"/>
    <sheet name="VI.C. Enhancing QMS" sheetId="8" r:id="rId4"/>
    <sheet name="VI.D. Build Competency" sheetId="32" r:id="rId5"/>
    <sheet name="VI.E. Mortality Review" sheetId="23" r:id="rId6"/>
    <sheet name="IV.F. CIMP" sheetId="7" r:id="rId7"/>
    <sheet name="VI.G.1. Optional Services" sheetId="10" r:id="rId8"/>
    <sheet name="VI.G.2. Special Projects" sheetId="2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1" i="7" l="1"/>
  <c r="K41" i="7"/>
  <c r="J41" i="7"/>
  <c r="I41" i="7"/>
  <c r="H41" i="7"/>
  <c r="G41" i="7"/>
  <c r="F41" i="7"/>
  <c r="E41" i="7"/>
  <c r="D41" i="7"/>
  <c r="C41" i="7"/>
  <c r="L18" i="23"/>
  <c r="K18" i="23"/>
  <c r="J18" i="23"/>
  <c r="I18" i="23"/>
  <c r="H18" i="23"/>
  <c r="G18" i="23"/>
  <c r="F18" i="23"/>
  <c r="E18" i="23"/>
  <c r="D18" i="23"/>
  <c r="C18" i="23"/>
  <c r="B18" i="23"/>
  <c r="D19" i="12" l="1"/>
  <c r="C19" i="12"/>
  <c r="C7" i="12"/>
  <c r="C10" i="12" l="1"/>
  <c r="D20" i="12"/>
  <c r="C20" i="12"/>
  <c r="D18" i="12"/>
  <c r="C18" i="12"/>
  <c r="C8" i="12"/>
  <c r="C5" i="12"/>
  <c r="I20" i="34" l="1"/>
  <c r="I32" i="34"/>
  <c r="C6" i="12" s="1"/>
  <c r="G18" i="34"/>
  <c r="G20" i="34" s="1"/>
  <c r="G31" i="34" l="1"/>
  <c r="G25" i="34"/>
  <c r="G26" i="34"/>
  <c r="G28" i="34"/>
  <c r="G24" i="34"/>
  <c r="G29" i="34"/>
  <c r="G23" i="34"/>
  <c r="G27" i="34"/>
  <c r="G30" i="34" l="1"/>
  <c r="G32" i="34" s="1"/>
  <c r="C22" i="12" l="1"/>
  <c r="D22" i="12" l="1"/>
  <c r="D21" i="12"/>
  <c r="C21" i="12"/>
  <c r="C23" i="12" s="1"/>
  <c r="C9" i="12"/>
  <c r="B41" i="7"/>
  <c r="D23" i="12" l="1"/>
  <c r="C11" i="12"/>
</calcChain>
</file>

<file path=xl/sharedStrings.xml><?xml version="1.0" encoding="utf-8"?>
<sst xmlns="http://schemas.openxmlformats.org/spreadsheetml/2006/main" count="387" uniqueCount="192">
  <si>
    <t>Total Cost Summary - Initial Five Year Contract</t>
  </si>
  <si>
    <t>Description</t>
  </si>
  <si>
    <t>Cost</t>
  </si>
  <si>
    <t>Start-Up Plan</t>
  </si>
  <si>
    <t>QIDS Procurement</t>
  </si>
  <si>
    <t>Enhancing QMS</t>
  </si>
  <si>
    <t>Building Competency</t>
  </si>
  <si>
    <t>Mortality Review</t>
  </si>
  <si>
    <t>Critical Incident Management</t>
  </si>
  <si>
    <t>Total Core Costs/Year</t>
  </si>
  <si>
    <t>Total Cost Summary - Optional Renewal Periods</t>
  </si>
  <si>
    <t>Total Cost Summary</t>
  </si>
  <si>
    <t>Renewal 1 Cost</t>
  </si>
  <si>
    <t>Renewal 2 Cost</t>
  </si>
  <si>
    <t xml:space="preserve">QIDS Procurement </t>
  </si>
  <si>
    <t xml:space="preserve">Critical Incident Management </t>
  </si>
  <si>
    <t>VI.A. DEVELOPMENT AND IMPLEMENTATION OF A START-UP PLAN TO DO BUSINESS IN NEBRASKA</t>
  </si>
  <si>
    <t xml:space="preserve">Please fill in yellow cells with total costs or other requested information. </t>
  </si>
  <si>
    <t>Start-Up Plan development</t>
  </si>
  <si>
    <t xml:space="preserve">VI.B. PROCUREMENT FOR A QUALITY INFORMATION DATA SYSTEM FOR MEDICAID HCBS </t>
  </si>
  <si>
    <t xml:space="preserve">*The State of Nebraska expects the tasks to occur in the years indicated below but reserves the right to alter the timeline. </t>
  </si>
  <si>
    <t>IMPLEMENTATION PHASE</t>
  </si>
  <si>
    <t>The percentage of deliverables prior to completion of implementation must not exceed 35%. Deliverables prior to completion of Implementation includes Project Planning, Requirements Analysis, Design, Development, Interfaces and Integration, Data Conversion, Testing, and Training (see breakdown of phase of each deliverable below).  Proposals that do not meet this requirement will be considered invalid and rejected.</t>
  </si>
  <si>
    <t>DELIVERABLE</t>
  </si>
  <si>
    <t>% of Total Cost</t>
  </si>
  <si>
    <t>1.0 Project Planning</t>
  </si>
  <si>
    <t>The percentages for these 7 Milestones cannot total more than 35% of the Total Cost.</t>
  </si>
  <si>
    <t>2.0 Requirements Analysis</t>
  </si>
  <si>
    <t>3.0 Design</t>
  </si>
  <si>
    <t>4.0 Development, Interfaces, and Integration</t>
  </si>
  <si>
    <t>5.0 Data Conversion</t>
  </si>
  <si>
    <t>6.0 Testing</t>
  </si>
  <si>
    <t>7.0 Training</t>
  </si>
  <si>
    <t>% Subtotal</t>
  </si>
  <si>
    <t>8.0 Implementation</t>
  </si>
  <si>
    <t>Total Cost</t>
  </si>
  <si>
    <t xml:space="preserve">Bidder to complete the Cost column in the yellow cells of the following table, including all costs associated with each section.  All expenses must be included in cost, including software and hosting-related fees, travel expenses, personnel, third party applications and any custom development required as part of the proposed system.  </t>
  </si>
  <si>
    <t>DELIVERABLE DUE DATES</t>
  </si>
  <si>
    <t xml:space="preserve">Bidder to provide Deliverable Due Dates detailing the number of weeks each deliverable will require from beginning to completion. The work must be completed with a Go-Live date no later than six (6) months after the start of the contract. </t>
  </si>
  <si>
    <t>Deliverable Desription</t>
  </si>
  <si>
    <t>Due Date</t>
  </si>
  <si>
    <t>1.0 Project Planning
       1.1 Detailed Project Work Plan
       1.2 Project Control Documents (Risk Management and Resolution Plans, Issue Management and Resolution Plans, and 
              Organizational Change Management Plan, Work Management Plan, Change Control Documents)
       1.3 Status Reporting Plan
       1.4 Electronic Project Library
       1.5 Security Plan
       1.6 Business Continuity Plan/Disaster Recovery Plan</t>
  </si>
  <si>
    <t>2.0 Requirements Analysis 
       2.1 Fit/Gap Analysis</t>
  </si>
  <si>
    <t>3.0 Design 
       3.1 Detailed System Design Documentation
       3.2 Testing Plan</t>
  </si>
  <si>
    <t>4.0 Development, Interfaces, and Integration
       4.1 Software Development Plan
       4.2 Construction Summary Report(s)
       4.3 Code Management Plan
       4.4 Master Schedule of Interface Development Efforts
       4.5 Interface Design/Test Environment/Testing</t>
  </si>
  <si>
    <t>5.0 Data Conversion
       5.1 Data conversion Plan 
       5.2 Conversion Guide
       5.3 Conversion Results Report</t>
  </si>
  <si>
    <t>6.0 Testing
       6.1 User Acceptance Testing Plan
       6.2 Test Scripts, Test Conditions, Expected Results, Actual Results
       6.3 Testing Results Weekly Report
       6.4 System Testing Results Report, with an Updated Requirements Traceability Matrix</t>
  </si>
  <si>
    <t>7.0 Training 
       7.1 Training Plan
       7.2 On-site Train-the Trainer Session(s)
       7.3 Online Training Materials
       7.4 Administrative and User Reference Materials</t>
  </si>
  <si>
    <t>8.0 Implementation
       8.1 System Implementation Plan 
       8.2 Approved Final Readiness Assessment
       8.3 User Documentation and Help Files
       8.4 Hardware and Software Product Documentation 
       8.5 System Go-Live
       8.6 System Error Documentation</t>
  </si>
  <si>
    <t>ACCESS TO SOURCE CODE/SOFTWARE ESCROW</t>
  </si>
  <si>
    <t>Per Section VI.B.10, Bidders shall propose an escrow agent. If the source code will be provided at no cost to the State, Bidders should indicate in the yellow cells below.</t>
  </si>
  <si>
    <t>Initial Term
Year 1</t>
  </si>
  <si>
    <t>Initial Term
Year 2</t>
  </si>
  <si>
    <t>Initial Term
Year 3</t>
  </si>
  <si>
    <t>Initial Term
Year 4</t>
  </si>
  <si>
    <t>Initial Term
Year 5</t>
  </si>
  <si>
    <t>Access to Code/Software Escrow</t>
  </si>
  <si>
    <t>Renewal One
Year 1</t>
  </si>
  <si>
    <t>Renewal One
Year 2</t>
  </si>
  <si>
    <t>Renewal One
Year 3</t>
  </si>
  <si>
    <t>Renewal Two
Year 1</t>
  </si>
  <si>
    <t>Renewal Two
Year 2</t>
  </si>
  <si>
    <t>Renewal Two
Year 3</t>
  </si>
  <si>
    <t>POST-IMPLEMENTATION MAINTENANCE AND OPERATIONS PHASE</t>
  </si>
  <si>
    <t xml:space="preserve">Post-Implementation Maintenance and Operations Phase will be paid on a quarterly basis.  Bidder to enter cost in the yellow cells of the following tables. All expenses must be included in cost, including software and hosting-related fees, travel expenses, personnel, third party applications, and any custom development required as part of the proposed system.  </t>
  </si>
  <si>
    <t>Ongoing for year after contract end</t>
  </si>
  <si>
    <t>Maintenance and Operations</t>
  </si>
  <si>
    <t>OPTIONAL SERVICES</t>
  </si>
  <si>
    <t>Work related to the QIDS system may be needed that was not originally delineated in this RFP, but considered within the scope of work. This additional work may stem from legislative mandates, emerging technologies, and/or secondary research not otherwise addressed in this RFP or known at the time this RFP was issued. If additional work is needed, the Contractor must submit a detailed Scope of Work, Title/Role(s), number of hours, and due dates/deliverables for DHHS review and approval.</t>
  </si>
  <si>
    <t xml:space="preserve"> The bidder should provide the hourly rate for each Title/Role used to complete optional services.  </t>
  </si>
  <si>
    <t>Title/Role*</t>
  </si>
  <si>
    <t>Hourly Rate</t>
  </si>
  <si>
    <t>Project Manager</t>
  </si>
  <si>
    <t>QIDS Implementation Manager</t>
  </si>
  <si>
    <t>Program Advisor</t>
  </si>
  <si>
    <t>QIDS Development Manager</t>
  </si>
  <si>
    <t>Quality Assurance Analyst</t>
  </si>
  <si>
    <t>Developer</t>
  </si>
  <si>
    <t>Product Manager</t>
  </si>
  <si>
    <t>$</t>
  </si>
  <si>
    <t xml:space="preserve"> The bidder should provide the the fixed fee and hourly rate, as applicable, for expanded components as provided in Section IV.B.3.c:</t>
  </si>
  <si>
    <t>Component</t>
  </si>
  <si>
    <t>Fixed Fee</t>
  </si>
  <si>
    <t>Provider Review module</t>
  </si>
  <si>
    <t>Claims Review module</t>
  </si>
  <si>
    <t>Level of Care module</t>
  </si>
  <si>
    <t>Peer Review module</t>
  </si>
  <si>
    <t>Client Satisfaction (interview) module</t>
  </si>
  <si>
    <t>Any additional modules that the QIO recommends</t>
  </si>
  <si>
    <t>VI.C. ENHANCING AND IMPROVING NEBRASKA’S QUALITY MANAGEMENT SYSTEM (QMS) AND STRATEGY</t>
  </si>
  <si>
    <t>Task 1: Assessment Report</t>
  </si>
  <si>
    <t>Task 1: Initial Strategic Planning Session</t>
  </si>
  <si>
    <t>Intitial Term 
Year 1</t>
  </si>
  <si>
    <t>Intitial Term 
Year 2 Cost</t>
  </si>
  <si>
    <t>Intitial Term 
Year 3 Cost</t>
  </si>
  <si>
    <t>Intitial Term 
Year 4 Cost</t>
  </si>
  <si>
    <t>Intitial Term 
Year 5 Cost</t>
  </si>
  <si>
    <t>Renewal 1 
Year 1 Cost</t>
  </si>
  <si>
    <t>Renewal 1 
Year 2 Cost</t>
  </si>
  <si>
    <t>Renewal 1 
Year 3 Cost</t>
  </si>
  <si>
    <t>Renewal 2 
Year 1 Cost</t>
  </si>
  <si>
    <t>Renewal 2 
Year 2 Cost</t>
  </si>
  <si>
    <t>Renewal 2 
Year 3 Cost</t>
  </si>
  <si>
    <t>Task 1: Annual Strategic Planning Session</t>
  </si>
  <si>
    <t>Task 1: Comprehensive Review</t>
  </si>
  <si>
    <t xml:space="preserve">Task 2: Quality Management Strategy Design Report </t>
  </si>
  <si>
    <t>VI.D. QMS BUILDING COMPETENCY</t>
  </si>
  <si>
    <t>Curriculum and Assessments</t>
  </si>
  <si>
    <t>Intitial Term Year 1</t>
  </si>
  <si>
    <t>Intitial Term Year 2</t>
  </si>
  <si>
    <t>Intitial Term Year 3</t>
  </si>
  <si>
    <t>Intitial Term Year 4</t>
  </si>
  <si>
    <t>Intitial Term Year 5</t>
  </si>
  <si>
    <t>Renewal 1 Year 1</t>
  </si>
  <si>
    <t>Renewal 1 Year 2</t>
  </si>
  <si>
    <t>Renewal 1 Year 3</t>
  </si>
  <si>
    <t>Renewal 2 Year 1</t>
  </si>
  <si>
    <t>Renewal 2 Year 2</t>
  </si>
  <si>
    <t>Renewal 2 Year 3</t>
  </si>
  <si>
    <t>Annual Review</t>
  </si>
  <si>
    <t>VI.E. MORTALITY REPORTING AND REVIEW PROCESS</t>
  </si>
  <si>
    <t>Task 1: Review, Assessment, and Recommendations</t>
  </si>
  <si>
    <t>Task 2: Implementation</t>
  </si>
  <si>
    <t>Task 3: Mortality Review and Reporting</t>
  </si>
  <si>
    <t>Rate per Review</t>
  </si>
  <si>
    <t>Estimated # of Reviews per Year</t>
  </si>
  <si>
    <t>Task 3: Management of the Mortality Review and Reporting System Process: Implementation</t>
  </si>
  <si>
    <t>Task 3: Monthly Mortality Investigation Report and Recommendations</t>
  </si>
  <si>
    <t>Task 3: Monthly Program Reports</t>
  </si>
  <si>
    <t>Task 3: Quarterly Data Reports</t>
  </si>
  <si>
    <t xml:space="preserve">Task 3: Annual Mortality Report </t>
  </si>
  <si>
    <t>Task 3: Ad Hoc Reports Cost per report: (Estimated # per year: 50)</t>
  </si>
  <si>
    <t xml:space="preserve">VI.F. CRITICAL INCIDENT MANAGEMENT PROCESSES </t>
  </si>
  <si>
    <t>Task 1: Assessment</t>
  </si>
  <si>
    <t>Task 2: Design</t>
  </si>
  <si>
    <t>Task 3: Development</t>
  </si>
  <si>
    <t>Task 4: Implementation</t>
  </si>
  <si>
    <t>Task 5: Incident Review &amp; Investigation</t>
  </si>
  <si>
    <t>Task 6: CAPs &amp; Implementation</t>
  </si>
  <si>
    <t>Task 7: Quality Monitoring and Trend Analysis</t>
  </si>
  <si>
    <t>Task 8: Operation of the Critical Incident Processes</t>
  </si>
  <si>
    <t>Project Year 1</t>
  </si>
  <si>
    <t>Project Year 2</t>
  </si>
  <si>
    <t>Project Year 3</t>
  </si>
  <si>
    <t>Project Year 4</t>
  </si>
  <si>
    <t>Project Year 5</t>
  </si>
  <si>
    <t>Renewal Year 1</t>
  </si>
  <si>
    <t>Renewal Year 2</t>
  </si>
  <si>
    <t>Renewal Year 3</t>
  </si>
  <si>
    <t>Renewal Year 4</t>
  </si>
  <si>
    <t>Renewal Year 5</t>
  </si>
  <si>
    <t>Renewal Year 6</t>
  </si>
  <si>
    <t>CI Management - HCBS Investigations</t>
  </si>
  <si>
    <t>Rate per Investigations</t>
  </si>
  <si>
    <t>Estimated # of Investigations per Year</t>
  </si>
  <si>
    <t>VI.G.1. OPTIONAL QMS EXPANDED SERVICES: DEVELOPMENT, IMPLEMENTATION &amp; MANAGEMENT</t>
  </si>
  <si>
    <t>Individual Services and Outcomes</t>
  </si>
  <si>
    <t>Development Cost</t>
  </si>
  <si>
    <t>Implementation Cost</t>
  </si>
  <si>
    <t>Annual Mangement Cost</t>
  </si>
  <si>
    <t>Utilization Review of Medicaid HCBS waiver services</t>
  </si>
  <si>
    <t>Prior authorization of Medicaid HCBS waiver residential services</t>
  </si>
  <si>
    <t>Prior authorization of Medicaid HCBS waiver day services</t>
  </si>
  <si>
    <t>Prior authorization of Medicaid HCBS waiver clinically-based services</t>
  </si>
  <si>
    <t>Post Payment Review of Medicaid HCBS waiver services</t>
  </si>
  <si>
    <t>Initial and Ongoing Exception Funding (for people whose initial budget is not sufficient to meet their needs)</t>
  </si>
  <si>
    <t xml:space="preserve">Monitoring of basic waiver assurances </t>
  </si>
  <si>
    <t>Audit person-centered plans</t>
  </si>
  <si>
    <t>Assess Personal Outcomes</t>
  </si>
  <si>
    <t>Developing Quality Based Criteria / Outcomes for Values Based Payment Contracts</t>
  </si>
  <si>
    <t>Review and Approval of use of Restrictive Controls and Behavior Support Plans</t>
  </si>
  <si>
    <t>Assessment of safety plans</t>
  </si>
  <si>
    <t>Clinical assessments and recommendations</t>
  </si>
  <si>
    <t>Grievance and complaint system</t>
  </si>
  <si>
    <t>Develop and run a Human Legal Rights Committee (HLRC)</t>
  </si>
  <si>
    <t>Inventory for Client and Agency Planning (ICAP) assessments</t>
  </si>
  <si>
    <t>Provider Oversight and Monitoring</t>
  </si>
  <si>
    <t>Provider Oversight and Monitoring:  compliance reviews and audits, beyond what is required for certification</t>
  </si>
  <si>
    <t>Provider Report Cards</t>
  </si>
  <si>
    <t>Monitoring of basic waiver assurances for providers</t>
  </si>
  <si>
    <t>Monitoring of basic waiver assurances for service coordinators</t>
  </si>
  <si>
    <t>Training and Technical Assistance</t>
  </si>
  <si>
    <t>Provider technical assistance and training to build capacity</t>
  </si>
  <si>
    <t>Staff technical assistance and training to build capacity, including onboarding of quality team staff</t>
  </si>
  <si>
    <t>Building inter-related reliability amongst monitors</t>
  </si>
  <si>
    <t>Technical assistance and capacity building for BSPs</t>
  </si>
  <si>
    <t>VI.G.2. SPECIAL PROJECTS</t>
  </si>
  <si>
    <t xml:space="preserve">Position Title </t>
  </si>
  <si>
    <t>Data Analytics Lead</t>
  </si>
  <si>
    <t>CIMP Operation Lead</t>
  </si>
  <si>
    <t>Investigator</t>
  </si>
  <si>
    <t>Development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</si>
</sst>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4" tint="0.79998168889431442"/>
        <bgColor indexed="64"/>
      </patternFill>
    </fill>
    <fill>
      <patternFill patternType="solid">
        <fgColor theme="0" tint="-0.499984740745262"/>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68">
    <xf numFmtId="0" fontId="0" fillId="0" borderId="0" xfId="0"/>
    <xf numFmtId="0" fontId="0" fillId="0" borderId="0" xfId="0" applyProtection="1">
      <protection hidden="1"/>
    </xf>
    <xf numFmtId="0" fontId="0" fillId="0" borderId="6" xfId="0" applyBorder="1" applyProtection="1">
      <protection hidden="1"/>
    </xf>
    <xf numFmtId="0" fontId="2" fillId="0" borderId="2" xfId="0" applyFont="1" applyBorder="1" applyProtection="1">
      <protection hidden="1"/>
    </xf>
    <xf numFmtId="0" fontId="2" fillId="0" borderId="2" xfId="0" applyFont="1" applyBorder="1" applyAlignment="1" applyProtection="1">
      <alignment horizontal="center" vertical="center"/>
      <protection hidden="1"/>
    </xf>
    <xf numFmtId="0" fontId="0" fillId="0" borderId="0" xfId="0" applyBorder="1" applyProtection="1">
      <protection hidden="1"/>
    </xf>
    <xf numFmtId="44" fontId="0" fillId="0" borderId="0" xfId="0" applyNumberFormat="1" applyFill="1" applyBorder="1" applyProtection="1">
      <protection hidden="1"/>
    </xf>
    <xf numFmtId="44" fontId="0" fillId="0" borderId="6" xfId="0" applyNumberFormat="1" applyFill="1" applyBorder="1" applyProtection="1">
      <protection hidden="1"/>
    </xf>
    <xf numFmtId="0" fontId="2" fillId="0" borderId="0" xfId="0" applyFont="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0" fillId="0" borderId="0" xfId="0" applyFill="1" applyBorder="1" applyProtection="1">
      <protection hidden="1"/>
    </xf>
    <xf numFmtId="0" fontId="2" fillId="0" borderId="34" xfId="0" applyFont="1" applyBorder="1" applyAlignment="1" applyProtection="1">
      <alignment horizontal="center" vertical="center"/>
      <protection hidden="1"/>
    </xf>
    <xf numFmtId="44" fontId="0" fillId="2" borderId="20" xfId="1" applyFont="1" applyFill="1" applyBorder="1" applyAlignment="1" applyProtection="1">
      <protection locked="0"/>
    </xf>
    <xf numFmtId="44" fontId="0" fillId="2" borderId="28" xfId="1" applyFont="1" applyFill="1" applyBorder="1" applyAlignment="1" applyProtection="1">
      <protection locked="0"/>
    </xf>
    <xf numFmtId="44" fontId="0" fillId="2" borderId="29" xfId="1" applyFont="1" applyFill="1" applyBorder="1" applyAlignment="1" applyProtection="1">
      <protection locked="0"/>
    </xf>
    <xf numFmtId="44" fontId="0" fillId="2" borderId="30" xfId="1" applyFont="1" applyFill="1" applyBorder="1" applyAlignment="1" applyProtection="1">
      <protection locked="0"/>
    </xf>
    <xf numFmtId="44" fontId="2" fillId="0" borderId="0" xfId="0" applyNumberFormat="1" applyFont="1" applyFill="1" applyBorder="1" applyProtection="1">
      <protection hidden="1"/>
    </xf>
    <xf numFmtId="0" fontId="2" fillId="0" borderId="0" xfId="0" applyFont="1" applyFill="1" applyBorder="1" applyAlignment="1" applyProtection="1">
      <protection hidden="1"/>
    </xf>
    <xf numFmtId="0" fontId="2" fillId="0" borderId="37" xfId="0" applyFont="1" applyBorder="1" applyProtection="1">
      <protection hidden="1"/>
    </xf>
    <xf numFmtId="44" fontId="2" fillId="0" borderId="37" xfId="0" applyNumberFormat="1" applyFont="1" applyFill="1" applyBorder="1" applyProtection="1">
      <protection hidden="1"/>
    </xf>
    <xf numFmtId="0" fontId="4" fillId="0" borderId="0" xfId="0" applyFont="1" applyBorder="1" applyAlignment="1" applyProtection="1">
      <alignment horizontal="left" vertical="center"/>
      <protection hidden="1"/>
    </xf>
    <xf numFmtId="0" fontId="2" fillId="0" borderId="0" xfId="0" applyFont="1" applyAlignment="1" applyProtection="1">
      <protection hidden="1"/>
    </xf>
    <xf numFmtId="44" fontId="0" fillId="0" borderId="18" xfId="0" applyNumberFormat="1" applyFill="1" applyBorder="1" applyProtection="1">
      <protection hidden="1"/>
    </xf>
    <xf numFmtId="0" fontId="2" fillId="0" borderId="23" xfId="0" applyFont="1" applyBorder="1" applyProtection="1">
      <protection hidden="1"/>
    </xf>
    <xf numFmtId="0" fontId="2" fillId="0" borderId="24" xfId="0" applyFont="1" applyBorder="1" applyAlignment="1" applyProtection="1">
      <alignment horizontal="center" vertical="center"/>
      <protection hidden="1"/>
    </xf>
    <xf numFmtId="0" fontId="0" fillId="0" borderId="19" xfId="0" applyBorder="1" applyProtection="1">
      <protection hidden="1"/>
    </xf>
    <xf numFmtId="44" fontId="0" fillId="0" borderId="3" xfId="0" applyNumberFormat="1" applyFill="1" applyBorder="1" applyProtection="1">
      <protection hidden="1"/>
    </xf>
    <xf numFmtId="44" fontId="2" fillId="0" borderId="29" xfId="0" applyNumberFormat="1" applyFont="1" applyFill="1" applyBorder="1" applyProtection="1">
      <protection hidden="1"/>
    </xf>
    <xf numFmtId="44" fontId="2" fillId="0" borderId="30" xfId="0" applyNumberFormat="1" applyFont="1" applyFill="1" applyBorder="1" applyProtection="1">
      <protection hidden="1"/>
    </xf>
    <xf numFmtId="0" fontId="2" fillId="0" borderId="0" xfId="0" applyFont="1" applyFill="1" applyBorder="1" applyProtection="1">
      <protection hidden="1"/>
    </xf>
    <xf numFmtId="0" fontId="2" fillId="0" borderId="31" xfId="0" applyFont="1" applyBorder="1" applyProtection="1">
      <protection hidden="1"/>
    </xf>
    <xf numFmtId="0" fontId="2" fillId="0" borderId="0" xfId="0" applyFont="1" applyProtection="1"/>
    <xf numFmtId="0" fontId="0" fillId="0" borderId="0" xfId="0" applyFont="1" applyProtection="1"/>
    <xf numFmtId="0" fontId="2" fillId="4" borderId="20" xfId="0" applyFont="1" applyFill="1" applyBorder="1" applyAlignment="1" applyProtection="1">
      <alignment vertical="center"/>
    </xf>
    <xf numFmtId="6" fontId="0" fillId="4" borderId="20" xfId="0" applyNumberFormat="1" applyFont="1" applyFill="1" applyBorder="1" applyAlignment="1" applyProtection="1"/>
    <xf numFmtId="0" fontId="2" fillId="0" borderId="20" xfId="0" applyFont="1" applyBorder="1" applyAlignment="1" applyProtection="1">
      <alignment vertical="center"/>
    </xf>
    <xf numFmtId="44" fontId="0" fillId="0" borderId="28" xfId="1" applyFont="1" applyBorder="1" applyAlignment="1" applyProtection="1"/>
    <xf numFmtId="0" fontId="0" fillId="0" borderId="0" xfId="0" applyFont="1" applyBorder="1" applyAlignment="1" applyProtection="1">
      <alignment horizontal="center"/>
    </xf>
    <xf numFmtId="0" fontId="2" fillId="0" borderId="0" xfId="0" applyFont="1" applyBorder="1" applyAlignment="1" applyProtection="1"/>
    <xf numFmtId="0" fontId="0" fillId="0" borderId="0" xfId="0" applyFont="1" applyBorder="1" applyAlignment="1" applyProtection="1">
      <alignment wrapText="1"/>
    </xf>
    <xf numFmtId="0" fontId="0" fillId="0" borderId="0" xfId="0" applyFont="1" applyFill="1" applyBorder="1" applyAlignment="1" applyProtection="1">
      <alignment wrapText="1"/>
    </xf>
    <xf numFmtId="44" fontId="0" fillId="0" borderId="0" xfId="1" applyFont="1" applyFill="1" applyBorder="1" applyAlignment="1" applyProtection="1"/>
    <xf numFmtId="0" fontId="0" fillId="0" borderId="33" xfId="0" applyFont="1" applyBorder="1" applyAlignment="1" applyProtection="1">
      <alignment horizontal="center" wrapText="1"/>
    </xf>
    <xf numFmtId="0" fontId="0" fillId="0" borderId="25" xfId="0" applyFont="1" applyBorder="1" applyAlignment="1" applyProtection="1">
      <alignment horizontal="center" wrapText="1"/>
    </xf>
    <xf numFmtId="0" fontId="0" fillId="0" borderId="0" xfId="0" applyFont="1" applyAlignment="1" applyProtection="1">
      <alignment horizontal="center"/>
    </xf>
    <xf numFmtId="0" fontId="0" fillId="0" borderId="0" xfId="0" applyFont="1" applyAlignment="1" applyProtection="1">
      <alignment horizontal="left"/>
    </xf>
    <xf numFmtId="0" fontId="0" fillId="2" borderId="40" xfId="0" applyFont="1" applyFill="1" applyBorder="1" applyAlignment="1" applyProtection="1">
      <alignment vertical="center" wrapText="1"/>
      <protection locked="0"/>
    </xf>
    <xf numFmtId="0" fontId="3" fillId="2" borderId="40" xfId="0" applyFont="1" applyFill="1" applyBorder="1" applyAlignment="1" applyProtection="1">
      <alignment vertical="center" wrapText="1"/>
      <protection locked="0"/>
    </xf>
    <xf numFmtId="0" fontId="3" fillId="2" borderId="40" xfId="0" applyFont="1" applyFill="1" applyBorder="1" applyAlignment="1" applyProtection="1">
      <alignment wrapText="1"/>
      <protection locked="0"/>
    </xf>
    <xf numFmtId="0" fontId="0" fillId="2" borderId="40" xfId="0" applyFont="1" applyFill="1" applyBorder="1" applyAlignment="1" applyProtection="1">
      <alignment wrapText="1"/>
      <protection locked="0"/>
    </xf>
    <xf numFmtId="0" fontId="0" fillId="2" borderId="39" xfId="0" applyFont="1" applyFill="1" applyBorder="1" applyAlignment="1" applyProtection="1">
      <alignment wrapText="1"/>
      <protection locked="0"/>
    </xf>
    <xf numFmtId="0" fontId="0" fillId="2" borderId="16" xfId="0" applyFill="1" applyBorder="1" applyAlignment="1" applyProtection="1">
      <protection locked="0"/>
    </xf>
    <xf numFmtId="0" fontId="2" fillId="2" borderId="20" xfId="0" applyFont="1" applyFill="1" applyBorder="1" applyAlignment="1" applyProtection="1">
      <protection locked="0"/>
    </xf>
    <xf numFmtId="0" fontId="2" fillId="2" borderId="14" xfId="0" applyFont="1" applyFill="1" applyBorder="1" applyAlignment="1" applyProtection="1">
      <protection locked="0"/>
    </xf>
    <xf numFmtId="0" fontId="0" fillId="2" borderId="21" xfId="0" applyFill="1" applyBorder="1" applyAlignment="1" applyProtection="1">
      <protection locked="0"/>
    </xf>
    <xf numFmtId="0" fontId="0" fillId="0" borderId="0" xfId="0" applyProtection="1"/>
    <xf numFmtId="0" fontId="2" fillId="0" borderId="2" xfId="0" applyFont="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4" xfId="0" applyBorder="1" applyProtection="1"/>
    <xf numFmtId="44" fontId="0" fillId="0" borderId="0" xfId="1" applyFont="1" applyFill="1" applyBorder="1" applyProtection="1"/>
    <xf numFmtId="44" fontId="0" fillId="2" borderId="1" xfId="1" applyFont="1" applyFill="1" applyBorder="1" applyProtection="1">
      <protection locked="0"/>
    </xf>
    <xf numFmtId="0" fontId="0" fillId="0" borderId="0" xfId="0" applyFill="1" applyAlignment="1" applyProtection="1">
      <alignment wrapText="1"/>
    </xf>
    <xf numFmtId="0" fontId="2" fillId="0" borderId="0" xfId="0" applyFont="1" applyBorder="1" applyAlignment="1" applyProtection="1">
      <alignment horizontal="center" vertical="center"/>
    </xf>
    <xf numFmtId="0" fontId="0" fillId="0" borderId="1" xfId="0" applyBorder="1" applyProtection="1"/>
    <xf numFmtId="0" fontId="0" fillId="0" borderId="0" xfId="0" applyBorder="1" applyProtection="1"/>
    <xf numFmtId="0" fontId="0" fillId="0" borderId="0" xfId="0" applyFill="1" applyBorder="1" applyProtection="1"/>
    <xf numFmtId="0" fontId="2" fillId="0" borderId="1" xfId="0" applyFont="1" applyBorder="1" applyAlignment="1" applyProtection="1">
      <alignment horizontal="center" vertical="center" wrapText="1"/>
    </xf>
    <xf numFmtId="44" fontId="0" fillId="3" borderId="1" xfId="1" applyFont="1" applyFill="1" applyBorder="1" applyProtection="1"/>
    <xf numFmtId="44" fontId="0" fillId="2" borderId="1" xfId="1" applyNumberFormat="1" applyFont="1" applyFill="1" applyBorder="1" applyProtection="1">
      <protection locked="0"/>
    </xf>
    <xf numFmtId="0" fontId="0" fillId="0" borderId="0" xfId="0" applyAlignment="1" applyProtection="1">
      <alignment vertical="top"/>
    </xf>
    <xf numFmtId="0" fontId="2" fillId="0" borderId="1"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44" fontId="4" fillId="0" borderId="0" xfId="1" applyFont="1" applyFill="1" applyBorder="1" applyAlignment="1" applyProtection="1">
      <alignment horizontal="left"/>
    </xf>
    <xf numFmtId="0" fontId="0" fillId="0" borderId="38" xfId="0" applyFont="1" applyBorder="1" applyAlignment="1" applyProtection="1">
      <alignment horizontal="left" vertical="center" wrapText="1"/>
    </xf>
    <xf numFmtId="0" fontId="2" fillId="3" borderId="38" xfId="0" applyFont="1" applyFill="1" applyBorder="1" applyAlignment="1" applyProtection="1">
      <alignment horizontal="center" vertical="center"/>
    </xf>
    <xf numFmtId="0" fontId="0" fillId="0" borderId="6" xfId="0" applyBorder="1" applyProtection="1"/>
    <xf numFmtId="164" fontId="0" fillId="0" borderId="6" xfId="3" applyNumberFormat="1" applyFont="1" applyFill="1" applyBorder="1" applyProtection="1"/>
    <xf numFmtId="0" fontId="0" fillId="0" borderId="9" xfId="0" applyBorder="1" applyProtection="1"/>
    <xf numFmtId="44" fontId="0" fillId="0" borderId="9" xfId="1" applyFont="1" applyBorder="1" applyProtection="1"/>
    <xf numFmtId="0" fontId="0" fillId="0" borderId="1" xfId="0" applyBorder="1" applyAlignment="1" applyProtection="1">
      <alignment wrapText="1"/>
    </xf>
    <xf numFmtId="0" fontId="0" fillId="0" borderId="0" xfId="0" applyBorder="1" applyAlignment="1" applyProtection="1">
      <alignment wrapText="1"/>
    </xf>
    <xf numFmtId="0" fontId="4" fillId="0" borderId="0" xfId="0" applyFont="1" applyProtection="1"/>
    <xf numFmtId="44" fontId="0" fillId="2" borderId="7" xfId="1" applyFont="1" applyFill="1" applyBorder="1" applyProtection="1">
      <protection locked="0"/>
    </xf>
    <xf numFmtId="0" fontId="0" fillId="0" borderId="0" xfId="0" applyFill="1" applyProtection="1"/>
    <xf numFmtId="0" fontId="0" fillId="0" borderId="0" xfId="0" applyFill="1" applyAlignment="1" applyProtection="1">
      <alignment vertical="top"/>
    </xf>
    <xf numFmtId="164" fontId="0" fillId="0" borderId="0" xfId="3" applyNumberFormat="1" applyFont="1" applyFill="1" applyBorder="1" applyProtection="1"/>
    <xf numFmtId="44" fontId="0" fillId="0" borderId="0" xfId="1" applyNumberFormat="1" applyFont="1" applyFill="1" applyBorder="1" applyProtection="1"/>
    <xf numFmtId="0" fontId="0" fillId="0" borderId="8" xfId="0" applyBorder="1" applyProtection="1"/>
    <xf numFmtId="0" fontId="0" fillId="0" borderId="20" xfId="0" applyFont="1" applyFill="1" applyBorder="1" applyAlignment="1" applyProtection="1">
      <alignment vertical="center" wrapText="1"/>
    </xf>
    <xf numFmtId="0" fontId="2" fillId="3" borderId="1" xfId="0" applyFont="1" applyFill="1" applyBorder="1" applyAlignment="1" applyProtection="1">
      <alignment vertical="center" wrapText="1"/>
    </xf>
    <xf numFmtId="0" fontId="2" fillId="3" borderId="12" xfId="0" applyFont="1" applyFill="1" applyBorder="1" applyAlignment="1" applyProtection="1">
      <alignment vertical="center" wrapText="1"/>
    </xf>
    <xf numFmtId="0" fontId="2" fillId="3" borderId="10" xfId="0" applyFont="1" applyFill="1" applyBorder="1" applyAlignment="1" applyProtection="1">
      <alignment vertical="center" wrapText="1"/>
    </xf>
    <xf numFmtId="0" fontId="0" fillId="0" borderId="7" xfId="0" applyBorder="1" applyProtection="1"/>
    <xf numFmtId="44" fontId="0" fillId="3" borderId="7" xfId="1" applyFont="1" applyFill="1" applyBorder="1" applyProtection="1"/>
    <xf numFmtId="164" fontId="0" fillId="3" borderId="6" xfId="3" applyNumberFormat="1" applyFont="1" applyFill="1" applyBorder="1" applyProtection="1"/>
    <xf numFmtId="44" fontId="0" fillId="3" borderId="9" xfId="1" applyFont="1" applyFill="1" applyBorder="1" applyProtection="1"/>
    <xf numFmtId="44" fontId="0" fillId="2" borderId="35" xfId="1" applyFont="1" applyFill="1" applyBorder="1" applyProtection="1">
      <protection locked="0"/>
    </xf>
    <xf numFmtId="44" fontId="0" fillId="2" borderId="8" xfId="1" applyFont="1" applyFill="1" applyBorder="1" applyProtection="1">
      <protection locked="0"/>
    </xf>
    <xf numFmtId="44" fontId="0" fillId="2" borderId="6" xfId="1" applyFont="1" applyFill="1" applyBorder="1" applyProtection="1">
      <protection locked="0"/>
    </xf>
    <xf numFmtId="0" fontId="0" fillId="0" borderId="7" xfId="0" applyFont="1" applyBorder="1" applyAlignment="1" applyProtection="1">
      <alignment horizontal="left" vertical="center" wrapText="1"/>
    </xf>
    <xf numFmtId="44" fontId="1" fillId="0" borderId="0" xfId="3" applyNumberFormat="1" applyFont="1" applyFill="1" applyBorder="1" applyAlignment="1" applyProtection="1">
      <alignment horizontal="center" vertical="center"/>
    </xf>
    <xf numFmtId="0" fontId="0" fillId="0" borderId="6"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44" fontId="1" fillId="2" borderId="7" xfId="3" applyNumberFormat="1" applyFont="1" applyFill="1" applyBorder="1" applyAlignment="1" applyProtection="1">
      <alignment horizontal="center" vertical="center"/>
      <protection locked="0"/>
    </xf>
    <xf numFmtId="44" fontId="1" fillId="2" borderId="6" xfId="3" applyNumberFormat="1" applyFont="1" applyFill="1" applyBorder="1" applyAlignment="1" applyProtection="1">
      <alignment horizontal="center" vertical="center"/>
      <protection locked="0"/>
    </xf>
    <xf numFmtId="44" fontId="1" fillId="2" borderId="9" xfId="3" applyNumberFormat="1" applyFont="1" applyFill="1" applyBorder="1" applyAlignment="1" applyProtection="1">
      <alignment horizontal="center" vertical="center"/>
      <protection locked="0"/>
    </xf>
    <xf numFmtId="0" fontId="2" fillId="0" borderId="4" xfId="0" applyFont="1" applyBorder="1" applyProtection="1"/>
    <xf numFmtId="0" fontId="2" fillId="0" borderId="1" xfId="0" applyFont="1" applyBorder="1" applyAlignment="1" applyProtection="1">
      <alignment horizontal="left"/>
    </xf>
    <xf numFmtId="0" fontId="0" fillId="2" borderId="14" xfId="0" applyFont="1" applyFill="1" applyBorder="1" applyProtection="1">
      <protection locked="0"/>
    </xf>
    <xf numFmtId="0" fontId="0" fillId="2" borderId="15" xfId="0" applyFont="1" applyFill="1" applyBorder="1" applyProtection="1">
      <protection locked="0"/>
    </xf>
    <xf numFmtId="44" fontId="0" fillId="2" borderId="9" xfId="1" applyFont="1" applyFill="1" applyBorder="1" applyProtection="1">
      <protection locked="0"/>
    </xf>
    <xf numFmtId="0" fontId="0" fillId="2" borderId="40" xfId="0" applyFill="1" applyBorder="1" applyAlignment="1" applyProtection="1">
      <protection locked="0"/>
    </xf>
    <xf numFmtId="0" fontId="0" fillId="0" borderId="41" xfId="0" applyFont="1" applyBorder="1" applyProtection="1"/>
    <xf numFmtId="0" fontId="0" fillId="0" borderId="0" xfId="0" applyFont="1" applyBorder="1" applyProtection="1"/>
    <xf numFmtId="0" fontId="0" fillId="0" borderId="42" xfId="0" applyFont="1" applyBorder="1" applyProtection="1"/>
    <xf numFmtId="0" fontId="0" fillId="2" borderId="26" xfId="0" applyFill="1" applyBorder="1" applyAlignment="1" applyProtection="1">
      <protection locked="0"/>
    </xf>
    <xf numFmtId="0" fontId="0" fillId="2" borderId="39" xfId="0" applyFill="1" applyBorder="1" applyAlignment="1" applyProtection="1">
      <protection locked="0"/>
    </xf>
    <xf numFmtId="0" fontId="0" fillId="0" borderId="16" xfId="0" applyFont="1" applyFill="1" applyBorder="1" applyAlignment="1" applyProtection="1"/>
    <xf numFmtId="0" fontId="0" fillId="0" borderId="16" xfId="0" applyFill="1" applyBorder="1" applyAlignment="1" applyProtection="1"/>
    <xf numFmtId="0" fontId="0" fillId="0" borderId="14" xfId="0" applyFont="1" applyFill="1" applyBorder="1" applyAlignment="1" applyProtection="1"/>
    <xf numFmtId="0" fontId="0" fillId="0" borderId="43" xfId="0" applyFont="1" applyBorder="1" applyAlignment="1" applyProtection="1">
      <alignment horizontal="left" vertical="center" wrapText="1"/>
    </xf>
    <xf numFmtId="44" fontId="1" fillId="2" borderId="43" xfId="3"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xf>
    <xf numFmtId="0" fontId="0" fillId="0" borderId="45" xfId="0" applyFont="1" applyBorder="1" applyAlignment="1" applyProtection="1">
      <alignment horizontal="center" wrapText="1"/>
    </xf>
    <xf numFmtId="0" fontId="0" fillId="0" borderId="18" xfId="0" applyFont="1" applyBorder="1" applyAlignment="1" applyProtection="1">
      <alignment horizontal="center" wrapText="1"/>
    </xf>
    <xf numFmtId="44" fontId="0" fillId="2" borderId="30" xfId="1" applyFont="1" applyFill="1" applyBorder="1" applyAlignment="1" applyProtection="1"/>
    <xf numFmtId="0" fontId="0" fillId="0" borderId="24" xfId="0" applyFont="1" applyBorder="1" applyAlignment="1" applyProtection="1">
      <alignment horizontal="center" wrapText="1"/>
    </xf>
    <xf numFmtId="0" fontId="0" fillId="0" borderId="0" xfId="0" applyFont="1" applyBorder="1" applyAlignment="1" applyProtection="1">
      <alignment horizontal="left" wrapText="1"/>
    </xf>
    <xf numFmtId="0" fontId="0" fillId="0" borderId="0" xfId="0" applyFont="1" applyFill="1" applyBorder="1" applyAlignment="1" applyProtection="1">
      <alignment wrapText="1"/>
      <protection locked="0"/>
    </xf>
    <xf numFmtId="0" fontId="0" fillId="0" borderId="3" xfId="0" applyFont="1" applyFill="1" applyBorder="1" applyAlignment="1" applyProtection="1">
      <alignment horizontal="center" wrapText="1"/>
    </xf>
    <xf numFmtId="0" fontId="0" fillId="0" borderId="25" xfId="0" applyFont="1" applyFill="1" applyBorder="1" applyAlignment="1" applyProtection="1">
      <alignment horizontal="center" wrapText="1"/>
    </xf>
    <xf numFmtId="0" fontId="0" fillId="0" borderId="47" xfId="0" applyFont="1" applyBorder="1" applyAlignment="1" applyProtection="1">
      <alignment horizontal="center" wrapText="1"/>
    </xf>
    <xf numFmtId="0" fontId="0" fillId="0" borderId="48" xfId="0" applyFont="1" applyBorder="1" applyAlignment="1" applyProtection="1">
      <alignment horizontal="center" wrapText="1"/>
    </xf>
    <xf numFmtId="0" fontId="2" fillId="2" borderId="14" xfId="0" applyFont="1" applyFill="1" applyBorder="1" applyProtection="1">
      <protection locked="0"/>
    </xf>
    <xf numFmtId="44" fontId="2" fillId="2" borderId="20" xfId="1" applyFont="1" applyFill="1" applyBorder="1" applyProtection="1">
      <protection locked="0"/>
    </xf>
    <xf numFmtId="0" fontId="0" fillId="2" borderId="13" xfId="0" applyFill="1" applyBorder="1" applyProtection="1">
      <protection locked="0"/>
    </xf>
    <xf numFmtId="0" fontId="0" fillId="2" borderId="14" xfId="0" applyFill="1" applyBorder="1" applyProtection="1">
      <protection locked="0"/>
    </xf>
    <xf numFmtId="44" fontId="2" fillId="2" borderId="20" xfId="0" applyNumberFormat="1" applyFont="1" applyFill="1" applyBorder="1" applyAlignment="1" applyProtection="1">
      <protection locked="0"/>
    </xf>
    <xf numFmtId="44" fontId="2" fillId="2" borderId="28" xfId="0" applyNumberFormat="1" applyFont="1" applyFill="1" applyBorder="1" applyAlignment="1" applyProtection="1">
      <protection locked="0"/>
    </xf>
    <xf numFmtId="44" fontId="0" fillId="2" borderId="29" xfId="1" applyFont="1" applyFill="1" applyBorder="1" applyProtection="1">
      <protection locked="0"/>
    </xf>
    <xf numFmtId="44" fontId="0" fillId="2" borderId="28" xfId="1" applyFont="1" applyFill="1" applyBorder="1" applyProtection="1">
      <protection locked="0"/>
    </xf>
    <xf numFmtId="14" fontId="0" fillId="2" borderId="20" xfId="0" applyNumberFormat="1" applyFont="1" applyFill="1" applyBorder="1" applyAlignment="1" applyProtection="1">
      <alignment vertical="center" wrapText="1"/>
      <protection locked="0"/>
    </xf>
    <xf numFmtId="14" fontId="3" fillId="2" borderId="20" xfId="0" applyNumberFormat="1" applyFont="1" applyFill="1" applyBorder="1" applyAlignment="1" applyProtection="1">
      <alignment vertical="center" wrapText="1"/>
      <protection locked="0"/>
    </xf>
    <xf numFmtId="14" fontId="3" fillId="2" borderId="20" xfId="0" applyNumberFormat="1" applyFont="1" applyFill="1" applyBorder="1" applyAlignment="1" applyProtection="1">
      <alignment wrapText="1"/>
      <protection locked="0"/>
    </xf>
    <xf numFmtId="14" fontId="0" fillId="2" borderId="20" xfId="0" applyNumberFormat="1" applyFont="1" applyFill="1" applyBorder="1" applyAlignment="1" applyProtection="1">
      <alignment wrapText="1"/>
      <protection locked="0"/>
    </xf>
    <xf numFmtId="14" fontId="0" fillId="2" borderId="28" xfId="0" applyNumberFormat="1" applyFont="1" applyFill="1" applyBorder="1" applyAlignment="1" applyProtection="1">
      <alignment wrapText="1"/>
      <protection locked="0"/>
    </xf>
    <xf numFmtId="0" fontId="0" fillId="0" borderId="0" xfId="0" applyAlignment="1" applyProtection="1">
      <alignment horizontal="left" vertical="top"/>
    </xf>
    <xf numFmtId="0" fontId="2" fillId="0" borderId="0" xfId="0" applyFont="1" applyAlignment="1" applyProtection="1">
      <alignment horizontal="center"/>
      <protection hidden="1"/>
    </xf>
    <xf numFmtId="0" fontId="0" fillId="2" borderId="0" xfId="0" applyFill="1" applyAlignment="1" applyProtection="1">
      <alignment horizontal="left" wrapText="1"/>
    </xf>
    <xf numFmtId="0" fontId="2" fillId="0" borderId="18" xfId="0" applyFont="1" applyBorder="1" applyAlignment="1" applyProtection="1">
      <alignment horizontal="left"/>
    </xf>
    <xf numFmtId="0" fontId="0" fillId="0" borderId="18" xfId="0" applyBorder="1" applyAlignment="1" applyProtection="1">
      <alignment horizontal="left"/>
    </xf>
    <xf numFmtId="0" fontId="2" fillId="0" borderId="14" xfId="0" applyFont="1" applyBorder="1" applyAlignment="1" applyProtection="1">
      <alignment horizontal="left"/>
    </xf>
    <xf numFmtId="0" fontId="0" fillId="0" borderId="16" xfId="0" applyBorder="1" applyAlignment="1" applyProtection="1">
      <alignment horizontal="left"/>
    </xf>
    <xf numFmtId="0" fontId="0" fillId="0" borderId="19" xfId="0" applyFont="1" applyBorder="1" applyAlignment="1" applyProtection="1">
      <alignment horizontal="left" wrapText="1"/>
    </xf>
    <xf numFmtId="0" fontId="0" fillId="0" borderId="18" xfId="0" applyFont="1" applyBorder="1" applyAlignment="1" applyProtection="1">
      <alignment horizontal="left" wrapText="1"/>
    </xf>
    <xf numFmtId="0" fontId="0" fillId="0" borderId="3" xfId="0" applyFont="1" applyBorder="1" applyAlignment="1" applyProtection="1">
      <alignment horizontal="left" wrapText="1"/>
    </xf>
    <xf numFmtId="0" fontId="2" fillId="0" borderId="23" xfId="0" applyFont="1" applyBorder="1" applyAlignment="1" applyProtection="1">
      <alignment horizontal="center" wrapText="1"/>
    </xf>
    <xf numFmtId="0" fontId="2" fillId="0" borderId="24" xfId="0" applyFont="1" applyBorder="1" applyAlignment="1" applyProtection="1">
      <alignment horizontal="center" wrapText="1"/>
    </xf>
    <xf numFmtId="0" fontId="2" fillId="0" borderId="25" xfId="0" applyFont="1" applyBorder="1" applyAlignment="1" applyProtection="1">
      <alignment horizontal="center" wrapText="1"/>
    </xf>
    <xf numFmtId="0" fontId="0" fillId="0" borderId="31" xfId="0" applyFont="1" applyBorder="1" applyAlignment="1" applyProtection="1">
      <alignment horizontal="left" wrapText="1"/>
    </xf>
    <xf numFmtId="0" fontId="0" fillId="0" borderId="29" xfId="0" applyFont="1" applyBorder="1" applyAlignment="1" applyProtection="1">
      <alignment horizontal="left" wrapText="1"/>
    </xf>
    <xf numFmtId="0" fontId="0" fillId="0" borderId="11" xfId="0" applyFont="1" applyBorder="1" applyAlignment="1" applyProtection="1">
      <alignment horizontal="left"/>
    </xf>
    <xf numFmtId="0" fontId="0" fillId="0" borderId="12" xfId="0" applyFont="1" applyBorder="1" applyAlignment="1" applyProtection="1">
      <alignment horizontal="left"/>
    </xf>
    <xf numFmtId="0" fontId="0" fillId="0" borderId="10" xfId="0" applyFont="1" applyBorder="1" applyAlignment="1" applyProtection="1">
      <alignment horizontal="left"/>
    </xf>
    <xf numFmtId="0" fontId="0" fillId="0" borderId="15" xfId="0" applyFont="1" applyBorder="1" applyAlignment="1" applyProtection="1">
      <alignment horizontal="left"/>
    </xf>
    <xf numFmtId="0" fontId="0" fillId="0" borderId="26" xfId="0" applyFont="1" applyBorder="1" applyAlignment="1" applyProtection="1">
      <alignment horizontal="left"/>
    </xf>
    <xf numFmtId="0" fontId="0" fillId="0" borderId="27" xfId="0" applyFont="1" applyBorder="1" applyAlignment="1" applyProtection="1">
      <alignment horizontal="left"/>
    </xf>
    <xf numFmtId="0" fontId="0" fillId="0" borderId="32" xfId="0" applyFont="1" applyBorder="1" applyAlignment="1" applyProtection="1">
      <alignment horizontal="left"/>
    </xf>
    <xf numFmtId="0" fontId="0" fillId="0" borderId="41" xfId="0" applyFont="1" applyBorder="1" applyAlignment="1" applyProtection="1">
      <alignment horizontal="left"/>
    </xf>
    <xf numFmtId="0" fontId="0" fillId="0" borderId="0" xfId="0" applyFont="1" applyBorder="1" applyAlignment="1" applyProtection="1">
      <alignment horizontal="left"/>
    </xf>
    <xf numFmtId="0" fontId="0" fillId="0" borderId="44" xfId="0" applyFont="1" applyBorder="1" applyAlignment="1" applyProtection="1">
      <alignment horizontal="left"/>
    </xf>
    <xf numFmtId="0" fontId="0" fillId="0" borderId="31" xfId="0" applyFont="1" applyBorder="1" applyAlignment="1" applyProtection="1">
      <alignment horizontal="left"/>
    </xf>
    <xf numFmtId="0" fontId="0" fillId="0" borderId="29" xfId="0" applyFont="1" applyBorder="1" applyAlignment="1" applyProtection="1">
      <alignment horizontal="left"/>
    </xf>
    <xf numFmtId="0" fontId="0" fillId="0" borderId="30" xfId="0" applyFont="1" applyBorder="1" applyAlignment="1" applyProtection="1">
      <alignment horizontal="left" wrapText="1"/>
    </xf>
    <xf numFmtId="0" fontId="2" fillId="0" borderId="23" xfId="0" applyFont="1" applyBorder="1" applyAlignment="1" applyProtection="1">
      <alignment horizontal="left" vertical="center"/>
    </xf>
    <xf numFmtId="0" fontId="2" fillId="0" borderId="24" xfId="0" applyFont="1" applyBorder="1" applyAlignment="1" applyProtection="1">
      <alignment horizontal="left" vertical="center"/>
    </xf>
    <xf numFmtId="0" fontId="2" fillId="0" borderId="25" xfId="0" applyFont="1" applyBorder="1" applyAlignment="1" applyProtection="1">
      <alignment horizontal="left" vertical="center"/>
    </xf>
    <xf numFmtId="0" fontId="0" fillId="0" borderId="14" xfId="0" applyFont="1" applyBorder="1" applyAlignment="1" applyProtection="1">
      <alignment horizontal="right"/>
    </xf>
    <xf numFmtId="0" fontId="0" fillId="0" borderId="16" xfId="0" applyFont="1" applyBorder="1" applyAlignment="1" applyProtection="1">
      <alignment horizontal="right"/>
    </xf>
    <xf numFmtId="0" fontId="0" fillId="0" borderId="21" xfId="0" applyFont="1" applyBorder="1" applyAlignment="1" applyProtection="1">
      <alignment horizontal="right"/>
    </xf>
    <xf numFmtId="0" fontId="0" fillId="0" borderId="14" xfId="0" applyFont="1" applyBorder="1" applyAlignment="1" applyProtection="1">
      <alignment horizontal="left"/>
    </xf>
    <xf numFmtId="0" fontId="0" fillId="0" borderId="16" xfId="0" applyFont="1" applyBorder="1" applyAlignment="1" applyProtection="1">
      <alignment horizontal="left"/>
    </xf>
    <xf numFmtId="0" fontId="0" fillId="0" borderId="21" xfId="0" applyFont="1" applyBorder="1" applyAlignment="1" applyProtection="1">
      <alignment horizontal="left"/>
    </xf>
    <xf numFmtId="0" fontId="3" fillId="0" borderId="19"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19" xfId="0" applyFont="1" applyBorder="1" applyAlignment="1" applyProtection="1">
      <alignment horizontal="left" wrapText="1"/>
    </xf>
    <xf numFmtId="0" fontId="3" fillId="0" borderId="18" xfId="0" applyFont="1" applyBorder="1" applyAlignment="1" applyProtection="1">
      <alignment horizontal="left" wrapText="1"/>
    </xf>
    <xf numFmtId="9" fontId="0" fillId="0" borderId="20" xfId="2" applyFont="1" applyBorder="1" applyAlignment="1" applyProtection="1">
      <alignment horizontal="center"/>
    </xf>
    <xf numFmtId="9" fontId="0" fillId="0" borderId="21" xfId="2" applyFont="1" applyBorder="1" applyAlignment="1" applyProtection="1">
      <alignment horizontal="center"/>
    </xf>
    <xf numFmtId="0" fontId="0" fillId="0" borderId="15" xfId="0" applyFont="1" applyBorder="1" applyAlignment="1" applyProtection="1">
      <alignment horizontal="right"/>
    </xf>
    <xf numFmtId="0" fontId="0" fillId="0" borderId="26" xfId="0" applyFont="1" applyBorder="1" applyAlignment="1" applyProtection="1">
      <alignment horizontal="right"/>
    </xf>
    <xf numFmtId="0" fontId="0" fillId="0" borderId="27" xfId="0" applyFont="1" applyBorder="1" applyAlignment="1" applyProtection="1">
      <alignment horizontal="right"/>
    </xf>
    <xf numFmtId="44" fontId="0" fillId="0" borderId="18" xfId="1" applyFont="1" applyFill="1" applyBorder="1" applyAlignment="1" applyProtection="1">
      <alignment horizontal="center"/>
    </xf>
    <xf numFmtId="44" fontId="0" fillId="0" borderId="3" xfId="1" applyFont="1" applyFill="1" applyBorder="1" applyAlignment="1" applyProtection="1">
      <alignment horizontal="center"/>
    </xf>
    <xf numFmtId="0" fontId="2" fillId="0" borderId="19" xfId="0" applyFont="1" applyBorder="1" applyAlignment="1" applyProtection="1">
      <alignment horizontal="left"/>
    </xf>
    <xf numFmtId="0" fontId="2" fillId="0" borderId="18" xfId="0" applyFont="1" applyBorder="1" applyAlignment="1" applyProtection="1">
      <alignment horizontal="center"/>
    </xf>
    <xf numFmtId="0" fontId="2" fillId="0" borderId="3" xfId="0" applyFont="1" applyBorder="1" applyAlignment="1" applyProtection="1">
      <alignment horizontal="center"/>
    </xf>
    <xf numFmtId="9" fontId="0" fillId="0" borderId="28" xfId="2" applyFont="1" applyBorder="1" applyAlignment="1" applyProtection="1">
      <alignment horizontal="center"/>
    </xf>
    <xf numFmtId="9" fontId="0" fillId="0" borderId="27" xfId="2" applyFont="1" applyBorder="1" applyAlignment="1" applyProtection="1">
      <alignment horizontal="center"/>
    </xf>
    <xf numFmtId="0" fontId="0" fillId="0" borderId="19" xfId="0" applyFont="1" applyBorder="1" applyAlignment="1" applyProtection="1">
      <alignment horizontal="left" vertical="center" wrapText="1"/>
    </xf>
    <xf numFmtId="0" fontId="0" fillId="0" borderId="18" xfId="0" applyFont="1" applyBorder="1" applyAlignment="1" applyProtection="1">
      <alignment horizontal="left" vertical="center" wrapText="1"/>
    </xf>
    <xf numFmtId="0" fontId="2" fillId="0" borderId="11" xfId="0" applyFont="1" applyBorder="1" applyAlignment="1" applyProtection="1">
      <alignment horizontal="left"/>
    </xf>
    <xf numFmtId="0" fontId="2" fillId="0" borderId="12" xfId="0" applyFont="1" applyBorder="1" applyAlignment="1" applyProtection="1">
      <alignment horizontal="left"/>
    </xf>
    <xf numFmtId="0" fontId="2" fillId="0" borderId="10" xfId="0" applyFont="1" applyBorder="1" applyAlignment="1" applyProtection="1">
      <alignment horizontal="left"/>
    </xf>
    <xf numFmtId="44" fontId="0" fillId="0" borderId="29" xfId="1" applyFont="1" applyBorder="1" applyAlignment="1" applyProtection="1">
      <alignment horizontal="center"/>
    </xf>
    <xf numFmtId="44" fontId="0" fillId="0" borderId="30" xfId="1" applyFont="1" applyBorder="1" applyAlignment="1" applyProtection="1">
      <alignment horizontal="center"/>
    </xf>
    <xf numFmtId="6" fontId="0" fillId="4" borderId="18" xfId="0" applyNumberFormat="1" applyFont="1" applyFill="1" applyBorder="1" applyAlignment="1" applyProtection="1">
      <alignment horizontal="center"/>
    </xf>
    <xf numFmtId="6" fontId="0" fillId="4" borderId="3" xfId="0" applyNumberFormat="1" applyFont="1" applyFill="1" applyBorder="1" applyAlignment="1" applyProtection="1">
      <alignment horizontal="center"/>
    </xf>
    <xf numFmtId="0" fontId="2" fillId="0" borderId="20" xfId="0" applyFont="1" applyBorder="1" applyAlignment="1" applyProtection="1">
      <alignment wrapText="1"/>
    </xf>
    <xf numFmtId="0" fontId="2" fillId="0" borderId="21" xfId="0" applyFont="1" applyBorder="1" applyAlignment="1" applyProtection="1">
      <alignment wrapText="1"/>
    </xf>
    <xf numFmtId="0" fontId="0" fillId="4" borderId="14" xfId="0" applyFont="1" applyFill="1" applyBorder="1" applyAlignment="1" applyProtection="1">
      <alignment horizontal="right"/>
    </xf>
    <xf numFmtId="0" fontId="0" fillId="4" borderId="16" xfId="0" applyFont="1" applyFill="1" applyBorder="1" applyAlignment="1" applyProtection="1">
      <alignment horizontal="right"/>
    </xf>
    <xf numFmtId="0" fontId="0" fillId="4" borderId="21" xfId="0" applyFont="1" applyFill="1" applyBorder="1" applyAlignment="1" applyProtection="1">
      <alignment horizontal="right"/>
    </xf>
    <xf numFmtId="9" fontId="0" fillId="4" borderId="20" xfId="0" applyNumberFormat="1" applyFont="1" applyFill="1" applyBorder="1" applyAlignment="1" applyProtection="1">
      <alignment horizontal="center"/>
    </xf>
    <xf numFmtId="9" fontId="0" fillId="4" borderId="21" xfId="0" applyNumberFormat="1" applyFont="1" applyFill="1" applyBorder="1" applyAlignment="1" applyProtection="1">
      <alignment horizontal="center"/>
    </xf>
    <xf numFmtId="0" fontId="0" fillId="0" borderId="18"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44" fontId="0" fillId="5" borderId="20" xfId="1" applyFont="1" applyFill="1" applyBorder="1" applyAlignment="1" applyProtection="1">
      <alignment horizontal="center"/>
    </xf>
    <xf numFmtId="44" fontId="0" fillId="5" borderId="22" xfId="1" applyFont="1" applyFill="1" applyBorder="1" applyAlignment="1" applyProtection="1">
      <alignment horizontal="center"/>
    </xf>
    <xf numFmtId="44" fontId="0" fillId="5" borderId="17" xfId="1" applyFont="1" applyFill="1" applyBorder="1" applyAlignment="1" applyProtection="1">
      <alignment horizontal="center"/>
    </xf>
    <xf numFmtId="0" fontId="2" fillId="0" borderId="18"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4" borderId="20" xfId="0" applyFont="1" applyFill="1" applyBorder="1" applyAlignment="1" applyProtection="1">
      <alignment horizontal="center" wrapText="1"/>
    </xf>
    <xf numFmtId="0" fontId="2" fillId="4" borderId="21" xfId="0" applyFont="1" applyFill="1" applyBorder="1" applyAlignment="1" applyProtection="1">
      <alignment horizontal="center" wrapText="1"/>
    </xf>
    <xf numFmtId="0" fontId="0" fillId="4" borderId="14" xfId="0" applyFont="1" applyFill="1" applyBorder="1" applyAlignment="1" applyProtection="1">
      <alignment horizontal="left"/>
    </xf>
    <xf numFmtId="0" fontId="0" fillId="4" borderId="16" xfId="0" applyFont="1" applyFill="1" applyBorder="1" applyAlignment="1" applyProtection="1">
      <alignment horizontal="left"/>
    </xf>
    <xf numFmtId="0" fontId="0" fillId="4" borderId="21" xfId="0" applyFont="1" applyFill="1" applyBorder="1" applyAlignment="1" applyProtection="1">
      <alignment horizontal="left"/>
    </xf>
    <xf numFmtId="0" fontId="0" fillId="4" borderId="18" xfId="0" applyFont="1" applyFill="1" applyBorder="1" applyAlignment="1" applyProtection="1">
      <alignment horizontal="center" vertical="center" wrapText="1"/>
    </xf>
    <xf numFmtId="0" fontId="0" fillId="4" borderId="3" xfId="0" applyFont="1" applyFill="1" applyBorder="1" applyAlignment="1" applyProtection="1">
      <alignment horizontal="center" vertical="center" wrapText="1"/>
    </xf>
    <xf numFmtId="6" fontId="0" fillId="5" borderId="20" xfId="0" applyNumberFormat="1" applyFont="1" applyFill="1" applyBorder="1" applyAlignment="1" applyProtection="1">
      <alignment horizontal="center"/>
    </xf>
    <xf numFmtId="6" fontId="0" fillId="5" borderId="22" xfId="0" applyNumberFormat="1" applyFont="1" applyFill="1" applyBorder="1" applyAlignment="1" applyProtection="1">
      <alignment horizontal="center"/>
    </xf>
    <xf numFmtId="6" fontId="0" fillId="5" borderId="17" xfId="0" applyNumberFormat="1" applyFont="1" applyFill="1" applyBorder="1" applyAlignment="1" applyProtection="1">
      <alignment horizontal="center"/>
    </xf>
    <xf numFmtId="0" fontId="2" fillId="4" borderId="18"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14" xfId="0" applyFont="1" applyFill="1" applyBorder="1" applyAlignment="1" applyProtection="1">
      <alignment horizontal="left"/>
    </xf>
    <xf numFmtId="0" fontId="2" fillId="4" borderId="16" xfId="0" applyFont="1" applyFill="1" applyBorder="1" applyAlignment="1" applyProtection="1">
      <alignment horizontal="left"/>
    </xf>
    <xf numFmtId="0" fontId="2" fillId="4" borderId="21" xfId="0" applyFont="1" applyFill="1" applyBorder="1" applyAlignment="1" applyProtection="1">
      <alignment horizontal="left"/>
    </xf>
    <xf numFmtId="0" fontId="0" fillId="0" borderId="0" xfId="0" applyAlignment="1" applyProtection="1">
      <alignment horizontal="left" vertical="top"/>
    </xf>
    <xf numFmtId="0" fontId="2" fillId="0" borderId="23" xfId="0" applyFont="1" applyBorder="1" applyAlignment="1" applyProtection="1">
      <alignment horizontal="left"/>
    </xf>
    <xf numFmtId="0" fontId="2" fillId="0" borderId="24" xfId="0" applyFont="1" applyBorder="1" applyAlignment="1" applyProtection="1">
      <alignment horizontal="left"/>
    </xf>
    <xf numFmtId="0" fontId="2" fillId="0" borderId="25" xfId="0" applyFont="1" applyBorder="1" applyAlignment="1" applyProtection="1">
      <alignment horizontal="left"/>
    </xf>
    <xf numFmtId="0" fontId="2" fillId="0" borderId="16" xfId="0" applyFont="1" applyBorder="1" applyAlignment="1" applyProtection="1">
      <alignment horizontal="left"/>
    </xf>
    <xf numFmtId="0" fontId="2" fillId="0" borderId="21" xfId="0" applyFont="1" applyBorder="1" applyAlignment="1" applyProtection="1">
      <alignment horizontal="left"/>
    </xf>
    <xf numFmtId="0" fontId="0" fillId="0" borderId="3" xfId="0" applyBorder="1" applyAlignment="1" applyProtection="1">
      <alignment horizontal="left"/>
    </xf>
    <xf numFmtId="0" fontId="2" fillId="0" borderId="14" xfId="0" applyFont="1" applyFill="1" applyBorder="1" applyAlignment="1" applyProtection="1">
      <alignment horizontal="left"/>
    </xf>
    <xf numFmtId="0" fontId="2" fillId="0" borderId="16" xfId="0" applyFont="1" applyFill="1" applyBorder="1" applyAlignment="1" applyProtection="1">
      <alignment horizontal="left"/>
    </xf>
    <xf numFmtId="0" fontId="2" fillId="0" borderId="21" xfId="0" applyFont="1" applyFill="1" applyBorder="1" applyAlignment="1" applyProtection="1">
      <alignment horizontal="left"/>
    </xf>
    <xf numFmtId="0" fontId="2" fillId="0" borderId="20" xfId="0" applyFont="1" applyFill="1" applyBorder="1" applyAlignment="1" applyProtection="1">
      <alignment horizontal="left"/>
    </xf>
    <xf numFmtId="0" fontId="2" fillId="0" borderId="40" xfId="0" applyFont="1" applyFill="1" applyBorder="1" applyAlignment="1" applyProtection="1">
      <alignment horizontal="left"/>
    </xf>
    <xf numFmtId="0" fontId="2" fillId="0" borderId="23" xfId="0" applyFont="1" applyBorder="1" applyAlignment="1" applyProtection="1">
      <alignment horizontal="center"/>
    </xf>
    <xf numFmtId="0" fontId="2" fillId="0" borderId="24" xfId="0" applyFont="1" applyBorder="1" applyAlignment="1" applyProtection="1">
      <alignment horizontal="center"/>
    </xf>
    <xf numFmtId="0" fontId="2" fillId="0" borderId="25" xfId="0" applyFont="1" applyBorder="1" applyAlignment="1" applyProtection="1">
      <alignment horizontal="center"/>
    </xf>
    <xf numFmtId="0" fontId="0" fillId="0" borderId="46" xfId="0" applyFont="1" applyBorder="1" applyAlignment="1" applyProtection="1">
      <alignment horizontal="left"/>
    </xf>
    <xf numFmtId="0" fontId="0" fillId="0" borderId="47" xfId="0" applyFont="1" applyBorder="1" applyAlignment="1" applyProtection="1">
      <alignment horizontal="left"/>
    </xf>
    <xf numFmtId="0" fontId="2" fillId="0" borderId="4" xfId="0" applyFont="1" applyBorder="1" applyAlignment="1" applyProtection="1">
      <alignment horizontal="center"/>
    </xf>
    <xf numFmtId="0" fontId="2" fillId="0" borderId="36" xfId="0" applyFont="1" applyBorder="1" applyAlignment="1" applyProtection="1">
      <alignment horizontal="center"/>
    </xf>
    <xf numFmtId="0" fontId="2" fillId="0" borderId="5" xfId="0" applyFont="1" applyBorder="1" applyAlignment="1" applyProtection="1">
      <alignment horizontal="center"/>
    </xf>
    <xf numFmtId="0" fontId="2" fillId="0" borderId="4" xfId="0" applyFont="1" applyFill="1" applyBorder="1" applyAlignment="1" applyProtection="1">
      <alignment horizontal="center"/>
    </xf>
    <xf numFmtId="0" fontId="2" fillId="0" borderId="36" xfId="0" applyFont="1" applyFill="1" applyBorder="1" applyAlignment="1" applyProtection="1">
      <alignment horizontal="center"/>
    </xf>
    <xf numFmtId="0" fontId="2" fillId="0" borderId="5" xfId="0" applyFont="1" applyFill="1" applyBorder="1" applyAlignment="1" applyProtection="1">
      <alignment horizontal="center"/>
    </xf>
    <xf numFmtId="0" fontId="2" fillId="0" borderId="4"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0" fillId="2" borderId="0" xfId="0" applyFill="1" applyAlignment="1" applyProtection="1">
      <alignment horizont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939609</xdr:colOff>
      <xdr:row>12</xdr:row>
      <xdr:rowOff>162804</xdr:rowOff>
    </xdr:from>
    <xdr:to>
      <xdr:col>7</xdr:col>
      <xdr:colOff>225687</xdr:colOff>
      <xdr:row>20</xdr:row>
      <xdr:rowOff>143754</xdr:rowOff>
    </xdr:to>
    <xdr:sp macro="" textlink="">
      <xdr:nvSpPr>
        <xdr:cNvPr id="2" name="Text Box 1">
          <a:extLst>
            <a:ext uri="{FF2B5EF4-FFF2-40B4-BE49-F238E27FC236}">
              <a16:creationId xmlns:a16="http://schemas.microsoft.com/office/drawing/2014/main" id="{00000000-0008-0000-0200-000002000000}"/>
            </a:ext>
          </a:extLst>
        </xdr:cNvPr>
        <xdr:cNvSpPr txBox="1"/>
      </xdr:nvSpPr>
      <xdr:spPr>
        <a:xfrm rot="20078724">
          <a:off x="939609" y="3467979"/>
          <a:ext cx="4286703" cy="188595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07000"/>
            </a:lnSpc>
            <a:spcBef>
              <a:spcPts val="0"/>
            </a:spcBef>
            <a:spcAft>
              <a:spcPts val="0"/>
            </a:spcAft>
          </a:pPr>
          <a:r>
            <a:rPr lang="en-US" sz="5000">
              <a:ln>
                <a:noFill/>
              </a:ln>
              <a:solidFill>
                <a:schemeClr val="tx1"/>
              </a:solidFill>
              <a:effectLst/>
              <a:latin typeface="Arial" panose="020B0604020202020204" pitchFamily="34" charset="0"/>
              <a:ea typeface="Calibri" panose="020F0502020204030204" pitchFamily="34" charset="0"/>
              <a:cs typeface="Times New Roman" panose="02020603050405020304" pitchFamily="18" charset="0"/>
            </a:rPr>
            <a:t>EXAMPLE</a:t>
          </a:r>
          <a:endParaRPr lang="en-US" sz="1100">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B2:N32"/>
  <sheetViews>
    <sheetView showGridLines="0" zoomScale="99" zoomScaleNormal="99" workbookViewId="0">
      <selection activeCell="G12" sqref="G12"/>
    </sheetView>
  </sheetViews>
  <sheetFormatPr defaultColWidth="8.81640625" defaultRowHeight="14.5" x14ac:dyDescent="0.35"/>
  <cols>
    <col min="1" max="1" width="8.81640625" style="1"/>
    <col min="2" max="2" width="40.54296875" style="1" customWidth="1"/>
    <col min="3" max="7" width="18.1796875" style="1" bestFit="1" customWidth="1"/>
    <col min="8" max="8" width="16.54296875" style="1" customWidth="1"/>
    <col min="9" max="16384" width="8.81640625" style="1"/>
  </cols>
  <sheetData>
    <row r="2" spans="2:14" x14ac:dyDescent="0.35">
      <c r="B2" s="151" t="s">
        <v>0</v>
      </c>
      <c r="C2" s="151"/>
      <c r="D2" s="21"/>
      <c r="E2" s="21"/>
      <c r="F2" s="21"/>
      <c r="G2" s="21"/>
    </row>
    <row r="3" spans="2:14" ht="15" thickBot="1" x14ac:dyDescent="0.4"/>
    <row r="4" spans="2:14" x14ac:dyDescent="0.35">
      <c r="B4" s="3" t="s">
        <v>1</v>
      </c>
      <c r="C4" s="4" t="s">
        <v>2</v>
      </c>
      <c r="D4" s="8"/>
      <c r="E4" s="20"/>
      <c r="F4" s="8"/>
      <c r="G4" s="8"/>
      <c r="H4" s="5"/>
      <c r="I4" s="5"/>
      <c r="J4" s="5"/>
      <c r="K4" s="5"/>
      <c r="L4" s="5"/>
      <c r="M4" s="5"/>
      <c r="N4" s="5"/>
    </row>
    <row r="5" spans="2:14" x14ac:dyDescent="0.35">
      <c r="B5" s="2" t="s">
        <v>3</v>
      </c>
      <c r="C5" s="7">
        <f>'VI.A. Start-Up Plan'!B6</f>
        <v>15351.608874792128</v>
      </c>
      <c r="D5" s="6"/>
      <c r="E5" s="6"/>
      <c r="F5" s="6"/>
      <c r="G5" s="6"/>
      <c r="H5" s="6"/>
      <c r="I5" s="6"/>
      <c r="J5" s="6"/>
      <c r="K5" s="6"/>
      <c r="L5" s="6"/>
      <c r="M5" s="6"/>
      <c r="N5" s="5"/>
    </row>
    <row r="6" spans="2:14" x14ac:dyDescent="0.35">
      <c r="B6" s="2" t="s">
        <v>4</v>
      </c>
      <c r="C6" s="7">
        <f>'VI.B. QIDS'!I32+'VI.B. QIDS'!D60+'VI.B. QIDS'!E60+'VI.B. QIDS'!F60+'VI.B. QIDS'!G60+'VI.B. QIDS'!H60</f>
        <v>2475992.006656338</v>
      </c>
      <c r="D6" s="6"/>
      <c r="E6" s="6"/>
      <c r="F6" s="6"/>
      <c r="G6" s="6"/>
      <c r="H6" s="6"/>
      <c r="I6" s="6"/>
      <c r="J6" s="6"/>
      <c r="K6" s="6"/>
      <c r="L6" s="6"/>
      <c r="M6" s="6"/>
      <c r="N6" s="5"/>
    </row>
    <row r="7" spans="2:14" x14ac:dyDescent="0.35">
      <c r="B7" s="2" t="s">
        <v>5</v>
      </c>
      <c r="C7" s="7">
        <f>'VI.C. Enhancing QMS'!B7+'VI.C. Enhancing QMS'!B11+'VI.C. Enhancing QMS'!C15+'VI.C. Enhancing QMS'!D15+'VI.C. Enhancing QMS'!E15+'VI.C. Enhancing QMS'!F15+'VI.C. Enhancing QMS'!B21+'VI.C. Enhancing QMS'!B18</f>
        <v>796159</v>
      </c>
      <c r="D7" s="6"/>
      <c r="E7" s="6"/>
      <c r="F7" s="6"/>
      <c r="G7" s="6"/>
      <c r="H7" s="6"/>
      <c r="I7" s="6"/>
      <c r="J7" s="6"/>
      <c r="K7" s="6"/>
      <c r="L7" s="6"/>
      <c r="M7" s="6"/>
      <c r="N7" s="5"/>
    </row>
    <row r="8" spans="2:14" x14ac:dyDescent="0.35">
      <c r="B8" s="2" t="s">
        <v>6</v>
      </c>
      <c r="C8" s="7">
        <f>'VI.D. Build Competency'!B7+'VI.D. Build Competency'!C11+'VI.D. Build Competency'!D11+'VI.D. Build Competency'!E11+'VI.D. Build Competency'!F11</f>
        <v>633142.5692614431</v>
      </c>
      <c r="D8" s="6"/>
      <c r="E8" s="6"/>
      <c r="F8" s="6"/>
      <c r="G8" s="6"/>
      <c r="H8" s="6"/>
      <c r="I8" s="6"/>
      <c r="J8" s="6"/>
      <c r="K8" s="6"/>
      <c r="L8" s="6"/>
      <c r="M8" s="6"/>
      <c r="N8" s="5"/>
    </row>
    <row r="9" spans="2:14" x14ac:dyDescent="0.35">
      <c r="B9" s="2" t="s">
        <v>7</v>
      </c>
      <c r="C9" s="7">
        <f>'VI.E. Mortality Review'!B7+'VI.E. Mortality Review'!B11+'VI.E. Mortality Review'!B18+'VI.E. Mortality Review'!C18+'VI.E. Mortality Review'!D18+'VI.E. Mortality Review'!E18+'VI.E. Mortality Review'!F18+'VI.E. Mortality Review'!B22+'VI.E. Mortality Review'!B26+'VI.E. Mortality Review'!C26+'VI.E. Mortality Review'!D26+'VI.E. Mortality Review'!E26+'VI.E. Mortality Review'!F26+'VI.E. Mortality Review'!B30+'VI.E. Mortality Review'!C30+'VI.E. Mortality Review'!D30+'VI.E. Mortality Review'!E30+'VI.E. Mortality Review'!F30+'VI.E. Mortality Review'!B34+'VI.E. Mortality Review'!C34+'VI.E. Mortality Review'!D34+'VI.E. Mortality Review'!E34+'VI.E. Mortality Review'!F34+'VI.E. Mortality Review'!B38+'VI.E. Mortality Review'!C38+'VI.E. Mortality Review'!D38+'VI.E. Mortality Review'!E38+'VI.E. Mortality Review'!F38+'VI.E. Mortality Review'!B42+'VI.E. Mortality Review'!C42+'VI.E. Mortality Review'!D42+'VI.E. Mortality Review'!E42+'VI.E. Mortality Review'!F42</f>
        <v>3727896.2292263727</v>
      </c>
      <c r="D9" s="6"/>
      <c r="E9" s="6"/>
      <c r="F9" s="6"/>
      <c r="G9" s="6"/>
      <c r="H9" s="6"/>
      <c r="I9" s="6"/>
      <c r="J9" s="6"/>
      <c r="K9" s="6"/>
      <c r="L9" s="6"/>
      <c r="M9" s="6"/>
      <c r="N9" s="5"/>
    </row>
    <row r="10" spans="2:14" ht="15" thickBot="1" x14ac:dyDescent="0.4">
      <c r="B10" s="2" t="s">
        <v>8</v>
      </c>
      <c r="C10" s="7">
        <f>'IV.F. CIMP'!B7+'IV.F. CIMP'!B11+'IV.F. CIMP'!B15+'IV.F. CIMP'!B19+'IV.F. CIMP'!B23+'IV.F. CIMP'!B27+'IV.F. CIMP'!C33+'IV.F. CIMP'!D33+'IV.F. CIMP'!E33+'IV.F. CIMP'!F33+'IV.F. CIMP'!C41+'IV.F. CIMP'!D41+'IV.F. CIMP'!E41+'IV.F. CIMP'!F41+'IV.F. CIMP'!B30</f>
        <v>3768607.385885668</v>
      </c>
      <c r="D10" s="6"/>
      <c r="E10" s="6"/>
      <c r="F10" s="6"/>
      <c r="G10" s="6"/>
      <c r="H10" s="6"/>
      <c r="I10" s="6"/>
      <c r="J10" s="6"/>
      <c r="K10" s="6"/>
      <c r="L10" s="6"/>
      <c r="M10" s="6"/>
      <c r="N10" s="5"/>
    </row>
    <row r="11" spans="2:14" ht="15.5" thickTop="1" thickBot="1" x14ac:dyDescent="0.4">
      <c r="B11" s="18" t="s">
        <v>9</v>
      </c>
      <c r="C11" s="19">
        <f>SUM(C5:C10)</f>
        <v>11417148.799904615</v>
      </c>
      <c r="D11" s="16"/>
      <c r="E11" s="16"/>
      <c r="F11" s="16"/>
      <c r="G11" s="16"/>
    </row>
    <row r="15" spans="2:14" x14ac:dyDescent="0.35">
      <c r="B15" s="151" t="s">
        <v>10</v>
      </c>
      <c r="C15" s="151"/>
      <c r="D15" s="151"/>
      <c r="E15" s="21"/>
      <c r="F15" s="21"/>
      <c r="G15" s="21"/>
      <c r="H15" s="21"/>
    </row>
    <row r="16" spans="2:14" ht="15" thickBot="1" x14ac:dyDescent="0.4"/>
    <row r="17" spans="2:8" x14ac:dyDescent="0.35">
      <c r="B17" s="23" t="s">
        <v>11</v>
      </c>
      <c r="C17" s="24" t="s">
        <v>12</v>
      </c>
      <c r="D17" s="11" t="s">
        <v>13</v>
      </c>
      <c r="E17" s="9"/>
      <c r="F17" s="9"/>
      <c r="G17" s="9"/>
      <c r="H17" s="9"/>
    </row>
    <row r="18" spans="2:8" x14ac:dyDescent="0.35">
      <c r="B18" s="25" t="s">
        <v>14</v>
      </c>
      <c r="C18" s="22">
        <f>'VI.B. QIDS'!D63+'VI.B. QIDS'!E63+'VI.B. QIDS'!F63</f>
        <v>976936.86852435849</v>
      </c>
      <c r="D18" s="26">
        <f>'VI.B. QIDS'!D66+'VI.B. QIDS'!E66+'VI.B. QIDS'!F66</f>
        <v>996475.60589484568</v>
      </c>
      <c r="E18" s="6"/>
      <c r="F18" s="6"/>
      <c r="G18" s="6"/>
      <c r="H18" s="6"/>
    </row>
    <row r="19" spans="2:8" x14ac:dyDescent="0.35">
      <c r="B19" s="25" t="s">
        <v>5</v>
      </c>
      <c r="C19" s="22">
        <f>'VI.C. Enhancing QMS'!G15+'VI.C. Enhancing QMS'!H15+'VI.C. Enhancing QMS'!I15+'VI.C. Enhancing QMS'!C18</f>
        <v>365891</v>
      </c>
      <c r="D19" s="26">
        <f>'VI.C. Enhancing QMS'!J15+'VI.C. Enhancing QMS'!K15+'VI.C. Enhancing QMS'!L15+'VI.C. Enhancing QMS'!D18</f>
        <v>365941</v>
      </c>
      <c r="E19" s="6"/>
      <c r="F19" s="6"/>
      <c r="G19" s="6"/>
      <c r="H19" s="6"/>
    </row>
    <row r="20" spans="2:8" x14ac:dyDescent="0.35">
      <c r="B20" s="25" t="s">
        <v>6</v>
      </c>
      <c r="C20" s="22">
        <f>'VI.D. Build Competency'!G11+'VI.D. Build Competency'!H11+'VI.D. Build Competency'!I11</f>
        <v>285080.81138800317</v>
      </c>
      <c r="D20" s="26">
        <f>'VI.D. Build Competency'!J11+'VI.D. Build Competency'!K11+'VI.D. Build Competency'!L11</f>
        <v>290782.42761576327</v>
      </c>
      <c r="E20" s="6"/>
      <c r="F20" s="6"/>
      <c r="G20" s="6"/>
      <c r="H20" s="6"/>
    </row>
    <row r="21" spans="2:8" x14ac:dyDescent="0.35">
      <c r="B21" s="25" t="s">
        <v>7</v>
      </c>
      <c r="C21" s="22">
        <f>'VI.E. Mortality Review'!G18+'VI.E. Mortality Review'!H18+'VI.E. Mortality Review'!I18+'VI.E. Mortality Review'!G26+'VI.E. Mortality Review'!H26+'VI.E. Mortality Review'!I26+'VI.E. Mortality Review'!G30+'VI.E. Mortality Review'!H30+'VI.E. Mortality Review'!I30+'VI.E. Mortality Review'!G34+'VI.E. Mortality Review'!H34+'VI.E. Mortality Review'!I34+'VI.E. Mortality Review'!G38+'VI.E. Mortality Review'!H38+'VI.E. Mortality Review'!I38+'VI.E. Mortality Review'!G42+'VI.E. Mortality Review'!H42+'VI.E. Mortality Review'!I42</f>
        <v>2052463.1744383578</v>
      </c>
      <c r="D21" s="26">
        <f>'VI.E. Mortality Review'!J18+'VI.E. Mortality Review'!K18+'VI.E. Mortality Review'!L18+'VI.E. Mortality Review'!J26+'VI.E. Mortality Review'!K26+'VI.E. Mortality Review'!L26+'VI.E. Mortality Review'!J30+'VI.E. Mortality Review'!K30+'VI.E. Mortality Review'!L30+'VI.E. Mortality Review'!J34+'VI.E. Mortality Review'!K34+'VI.E. Mortality Review'!L34+'VI.E. Mortality Review'!J38+'VI.E. Mortality Review'!K38+'VI.E. Mortality Review'!L38+'VI.E. Mortality Review'!J42+'VI.E. Mortality Review'!K42+'VI.E. Mortality Review'!L42</f>
        <v>2093512.4379271253</v>
      </c>
      <c r="E21" s="6"/>
      <c r="F21" s="6"/>
      <c r="G21" s="6"/>
      <c r="H21" s="6"/>
    </row>
    <row r="22" spans="2:8" x14ac:dyDescent="0.35">
      <c r="B22" s="25" t="s">
        <v>15</v>
      </c>
      <c r="C22" s="22">
        <f>'IV.F. CIMP'!G33+'IV.F. CIMP'!H33+'IV.F. CIMP'!I33+'IV.F. CIMP'!G41+'IV.F. CIMP'!H41+'IV.F. CIMP'!I41</f>
        <v>2317956.758188386</v>
      </c>
      <c r="D22" s="26">
        <f>'IV.F. CIMP'!J33+'IV.F. CIMP'!K33+'IV.F. CIMP'!L33+'IV.F. CIMP'!J41+'IV.F. CIMP'!K41+'IV.F. CIMP'!L41</f>
        <v>2364315.8933521537</v>
      </c>
      <c r="E22" s="6"/>
      <c r="F22" s="6"/>
      <c r="G22" s="6"/>
      <c r="H22" s="6"/>
    </row>
    <row r="23" spans="2:8" ht="15" thickBot="1" x14ac:dyDescent="0.4">
      <c r="B23" s="30" t="s">
        <v>9</v>
      </c>
      <c r="C23" s="27">
        <f>SUM(C18:C22)</f>
        <v>5998328.6125391051</v>
      </c>
      <c r="D23" s="28">
        <f>SUM(D18:D22)</f>
        <v>6111027.3647898883</v>
      </c>
      <c r="E23" s="16"/>
      <c r="F23" s="16"/>
      <c r="G23" s="16"/>
      <c r="H23" s="16"/>
    </row>
    <row r="24" spans="2:8" s="10" customFormat="1" x14ac:dyDescent="0.35">
      <c r="B24" s="17"/>
      <c r="C24" s="17"/>
      <c r="D24" s="17"/>
      <c r="E24" s="17"/>
      <c r="F24" s="17"/>
      <c r="G24" s="17"/>
      <c r="H24" s="17"/>
    </row>
    <row r="25" spans="2:8" s="10" customFormat="1" x14ac:dyDescent="0.35">
      <c r="C25" s="6"/>
      <c r="D25" s="6"/>
      <c r="E25" s="6"/>
      <c r="F25" s="6"/>
      <c r="G25" s="6"/>
      <c r="H25" s="6"/>
    </row>
    <row r="26" spans="2:8" s="10" customFormat="1" x14ac:dyDescent="0.35">
      <c r="C26" s="6"/>
      <c r="D26" s="6"/>
      <c r="E26" s="6"/>
      <c r="F26" s="6"/>
      <c r="G26" s="6"/>
      <c r="H26" s="6"/>
    </row>
    <row r="27" spans="2:8" s="10" customFormat="1" x14ac:dyDescent="0.35">
      <c r="C27" s="6"/>
      <c r="D27" s="6"/>
      <c r="E27" s="6"/>
      <c r="F27" s="6"/>
      <c r="G27" s="6"/>
      <c r="H27" s="6"/>
    </row>
    <row r="28" spans="2:8" s="10" customFormat="1" x14ac:dyDescent="0.35">
      <c r="C28" s="6"/>
      <c r="D28" s="6"/>
      <c r="E28" s="6"/>
      <c r="F28" s="6"/>
      <c r="G28" s="6"/>
      <c r="H28" s="6"/>
    </row>
    <row r="29" spans="2:8" s="10" customFormat="1" x14ac:dyDescent="0.35">
      <c r="C29" s="6"/>
      <c r="D29" s="6"/>
      <c r="E29" s="6"/>
      <c r="F29" s="6"/>
      <c r="G29" s="6"/>
      <c r="H29" s="6"/>
    </row>
    <row r="30" spans="2:8" s="10" customFormat="1" x14ac:dyDescent="0.35">
      <c r="B30" s="29"/>
      <c r="C30" s="16"/>
      <c r="D30" s="16"/>
      <c r="E30" s="16"/>
      <c r="F30" s="16"/>
      <c r="G30" s="16"/>
      <c r="H30" s="16"/>
    </row>
    <row r="31" spans="2:8" s="10" customFormat="1" x14ac:dyDescent="0.35">
      <c r="B31" s="17"/>
      <c r="C31" s="17"/>
      <c r="D31" s="17"/>
      <c r="E31" s="17"/>
      <c r="F31" s="17"/>
      <c r="G31" s="17"/>
      <c r="H31" s="17"/>
    </row>
    <row r="32" spans="2:8" s="10" customFormat="1" x14ac:dyDescent="0.35">
      <c r="B32" s="29"/>
      <c r="C32" s="16"/>
      <c r="D32" s="16"/>
      <c r="E32" s="16"/>
      <c r="F32" s="16"/>
      <c r="G32" s="16"/>
      <c r="H32" s="16"/>
    </row>
  </sheetData>
  <sheetProtection algorithmName="SHA-512" hashValue="8j0u2sPKjACScDvHcOUfSr63XeDMqCUljIWPMlpjxhBINxDEUtgjz+ti9sZ0/AIqPe27EQH5BKoqjsXZLweCqA==" saltValue="p5i4KdT9E9NnI6LSNcE/Hg==" spinCount="100000" sheet="1" selectLockedCells="1" selectUnlockedCells="1"/>
  <mergeCells count="2">
    <mergeCell ref="B2:C2"/>
    <mergeCell ref="B15:D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L6"/>
  <sheetViews>
    <sheetView showGridLines="0" workbookViewId="0">
      <selection activeCell="B6" sqref="B6"/>
    </sheetView>
  </sheetViews>
  <sheetFormatPr defaultColWidth="8.81640625" defaultRowHeight="14.5" x14ac:dyDescent="0.35"/>
  <cols>
    <col min="1" max="1" width="31.81640625" style="55" customWidth="1"/>
    <col min="2" max="6" width="18" style="55" bestFit="1" customWidth="1"/>
    <col min="7" max="12" width="16.1796875" style="55" bestFit="1" customWidth="1"/>
    <col min="13" max="16384" width="8.81640625" style="55"/>
  </cols>
  <sheetData>
    <row r="1" spans="1:12" x14ac:dyDescent="0.35">
      <c r="A1" s="31" t="s">
        <v>16</v>
      </c>
    </row>
    <row r="2" spans="1:12" x14ac:dyDescent="0.35">
      <c r="A2" s="152" t="s">
        <v>17</v>
      </c>
      <c r="B2" s="152"/>
      <c r="C2" s="152"/>
    </row>
    <row r="4" spans="1:12" ht="15" thickBot="1" x14ac:dyDescent="0.4"/>
    <row r="5" spans="1:12" ht="29.5" customHeight="1" thickBot="1" x14ac:dyDescent="0.4">
      <c r="A5" s="56" t="s">
        <v>1</v>
      </c>
      <c r="B5" s="57" t="s">
        <v>2</v>
      </c>
      <c r="C5" s="58"/>
      <c r="D5" s="58"/>
      <c r="E5" s="58"/>
      <c r="F5" s="58"/>
      <c r="G5" s="58"/>
      <c r="H5" s="58"/>
      <c r="I5" s="58"/>
      <c r="J5" s="58"/>
      <c r="K5" s="58"/>
      <c r="L5" s="58"/>
    </row>
    <row r="6" spans="1:12" ht="15" thickBot="1" x14ac:dyDescent="0.4">
      <c r="A6" s="59" t="s">
        <v>18</v>
      </c>
      <c r="B6" s="61">
        <v>15351.608874792128</v>
      </c>
      <c r="C6" s="60"/>
      <c r="D6" s="60"/>
      <c r="E6" s="60"/>
      <c r="F6" s="60"/>
      <c r="G6" s="60"/>
      <c r="H6" s="60"/>
      <c r="I6" s="60"/>
      <c r="J6" s="60"/>
      <c r="K6" s="60"/>
      <c r="L6" s="60"/>
    </row>
  </sheetData>
  <sheetProtection algorithmName="SHA-512" hashValue="r3Kllq7hl+yD1Px8zsySn9MsQFAOU35mSeLUjVpPKa0Inu4lFudRVhDokUbDTbgjS91pno+5ynorRMrmXh7YXw==" saltValue="yW8xzS0kgO7ptpVy46uHJQ==" spinCount="100000" sheet="1" selectLockedCells="1"/>
  <mergeCells count="1">
    <mergeCell ref="A2: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M93"/>
  <sheetViews>
    <sheetView showGridLines="0" tabSelected="1" workbookViewId="0">
      <selection activeCell="G76" sqref="G76"/>
    </sheetView>
  </sheetViews>
  <sheetFormatPr defaultColWidth="9.1796875" defaultRowHeight="14.5" x14ac:dyDescent="0.35"/>
  <cols>
    <col min="1" max="1" width="20.1796875" style="32" customWidth="1"/>
    <col min="2" max="3" width="9.1796875" style="32"/>
    <col min="4" max="4" width="14.81640625" style="32" customWidth="1"/>
    <col min="5" max="5" width="14.453125" style="32" customWidth="1"/>
    <col min="6" max="6" width="16.1796875" style="32" customWidth="1"/>
    <col min="7" max="7" width="16.81640625" style="32" customWidth="1"/>
    <col min="8" max="9" width="16.54296875" style="32" customWidth="1"/>
    <col min="10" max="10" width="9.1796875" style="32"/>
    <col min="11" max="11" width="10.81640625" style="32" customWidth="1"/>
    <col min="12" max="12" width="14.54296875" style="32" customWidth="1"/>
    <col min="13" max="13" width="12.26953125" style="32" customWidth="1"/>
    <col min="14" max="16384" width="9.1796875" style="32"/>
  </cols>
  <sheetData>
    <row r="1" spans="1:13" x14ac:dyDescent="0.35">
      <c r="A1" s="31" t="s">
        <v>19</v>
      </c>
      <c r="B1" s="31"/>
    </row>
    <row r="2" spans="1:13" ht="15" customHeight="1" x14ac:dyDescent="0.35">
      <c r="A2" s="152" t="s">
        <v>17</v>
      </c>
      <c r="B2" s="152"/>
      <c r="C2" s="152"/>
      <c r="D2" s="152"/>
      <c r="E2" s="152"/>
      <c r="F2" s="152"/>
    </row>
    <row r="3" spans="1:13" x14ac:dyDescent="0.35">
      <c r="A3" s="241" t="s">
        <v>20</v>
      </c>
      <c r="B3" s="241"/>
      <c r="C3" s="241"/>
      <c r="D3" s="241"/>
      <c r="E3" s="241"/>
      <c r="F3" s="241"/>
      <c r="G3" s="241"/>
      <c r="H3" s="241"/>
      <c r="I3" s="241"/>
      <c r="J3" s="241"/>
      <c r="K3" s="241"/>
    </row>
    <row r="5" spans="1:13" ht="15" thickBot="1" x14ac:dyDescent="0.4"/>
    <row r="6" spans="1:13" x14ac:dyDescent="0.35">
      <c r="A6" s="242" t="s">
        <v>21</v>
      </c>
      <c r="B6" s="243"/>
      <c r="C6" s="243"/>
      <c r="D6" s="243"/>
      <c r="E6" s="243"/>
      <c r="F6" s="243"/>
      <c r="G6" s="243"/>
      <c r="H6" s="243"/>
      <c r="I6" s="243"/>
      <c r="J6" s="243"/>
      <c r="K6" s="243"/>
      <c r="L6" s="243"/>
      <c r="M6" s="244"/>
    </row>
    <row r="7" spans="1:13" ht="15" customHeight="1" x14ac:dyDescent="0.35">
      <c r="A7" s="157" t="s">
        <v>22</v>
      </c>
      <c r="B7" s="158"/>
      <c r="C7" s="158"/>
      <c r="D7" s="158"/>
      <c r="E7" s="158"/>
      <c r="F7" s="158"/>
      <c r="G7" s="158"/>
      <c r="H7" s="158"/>
      <c r="I7" s="158"/>
      <c r="J7" s="158"/>
      <c r="K7" s="158"/>
      <c r="L7" s="158"/>
      <c r="M7" s="159"/>
    </row>
    <row r="8" spans="1:13" x14ac:dyDescent="0.35">
      <c r="A8" s="157"/>
      <c r="B8" s="158"/>
      <c r="C8" s="158"/>
      <c r="D8" s="158"/>
      <c r="E8" s="158"/>
      <c r="F8" s="158"/>
      <c r="G8" s="158"/>
      <c r="H8" s="158"/>
      <c r="I8" s="158"/>
      <c r="J8" s="158"/>
      <c r="K8" s="158"/>
      <c r="L8" s="158"/>
      <c r="M8" s="159"/>
    </row>
    <row r="9" spans="1:13" x14ac:dyDescent="0.35">
      <c r="A9" s="157"/>
      <c r="B9" s="158"/>
      <c r="C9" s="158"/>
      <c r="D9" s="158"/>
      <c r="E9" s="158"/>
      <c r="F9" s="158"/>
      <c r="G9" s="158"/>
      <c r="H9" s="158"/>
      <c r="I9" s="158"/>
      <c r="J9" s="158"/>
      <c r="K9" s="158"/>
      <c r="L9" s="158"/>
      <c r="M9" s="159"/>
    </row>
    <row r="10" spans="1:13" ht="15" customHeight="1" x14ac:dyDescent="0.35">
      <c r="A10" s="238" t="s">
        <v>23</v>
      </c>
      <c r="B10" s="239"/>
      <c r="C10" s="239"/>
      <c r="D10" s="239"/>
      <c r="E10" s="239"/>
      <c r="F10" s="240"/>
      <c r="G10" s="226" t="s">
        <v>24</v>
      </c>
      <c r="H10" s="227"/>
      <c r="I10" s="33" t="s">
        <v>2</v>
      </c>
      <c r="J10" s="236"/>
      <c r="K10" s="236"/>
      <c r="L10" s="236"/>
      <c r="M10" s="237"/>
    </row>
    <row r="11" spans="1:13" ht="15" customHeight="1" x14ac:dyDescent="0.35">
      <c r="A11" s="228" t="s">
        <v>25</v>
      </c>
      <c r="B11" s="229"/>
      <c r="C11" s="229"/>
      <c r="D11" s="229"/>
      <c r="E11" s="229"/>
      <c r="F11" s="230"/>
      <c r="G11" s="217">
        <v>0.02</v>
      </c>
      <c r="H11" s="218"/>
      <c r="I11" s="34">
        <v>20000</v>
      </c>
      <c r="J11" s="231" t="s">
        <v>26</v>
      </c>
      <c r="K11" s="231"/>
      <c r="L11" s="231"/>
      <c r="M11" s="232"/>
    </row>
    <row r="12" spans="1:13" x14ac:dyDescent="0.35">
      <c r="A12" s="228" t="s">
        <v>27</v>
      </c>
      <c r="B12" s="229"/>
      <c r="C12" s="229"/>
      <c r="D12" s="229"/>
      <c r="E12" s="229"/>
      <c r="F12" s="230"/>
      <c r="G12" s="217">
        <v>0.03</v>
      </c>
      <c r="H12" s="218"/>
      <c r="I12" s="34">
        <v>30000</v>
      </c>
      <c r="J12" s="231"/>
      <c r="K12" s="231"/>
      <c r="L12" s="231"/>
      <c r="M12" s="232"/>
    </row>
    <row r="13" spans="1:13" x14ac:dyDescent="0.35">
      <c r="A13" s="228" t="s">
        <v>28</v>
      </c>
      <c r="B13" s="229"/>
      <c r="C13" s="229"/>
      <c r="D13" s="229"/>
      <c r="E13" s="229"/>
      <c r="F13" s="230"/>
      <c r="G13" s="217">
        <v>0.1</v>
      </c>
      <c r="H13" s="218"/>
      <c r="I13" s="34">
        <v>100000</v>
      </c>
      <c r="J13" s="231"/>
      <c r="K13" s="231"/>
      <c r="L13" s="231"/>
      <c r="M13" s="232"/>
    </row>
    <row r="14" spans="1:13" x14ac:dyDescent="0.35">
      <c r="A14" s="228" t="s">
        <v>29</v>
      </c>
      <c r="B14" s="229"/>
      <c r="C14" s="229"/>
      <c r="D14" s="229"/>
      <c r="E14" s="229"/>
      <c r="F14" s="230"/>
      <c r="G14" s="217">
        <v>0.11</v>
      </c>
      <c r="H14" s="218"/>
      <c r="I14" s="34">
        <v>110000</v>
      </c>
      <c r="J14" s="231"/>
      <c r="K14" s="231"/>
      <c r="L14" s="231"/>
      <c r="M14" s="232"/>
    </row>
    <row r="15" spans="1:13" x14ac:dyDescent="0.35">
      <c r="A15" s="228" t="s">
        <v>30</v>
      </c>
      <c r="B15" s="229"/>
      <c r="C15" s="229"/>
      <c r="D15" s="229"/>
      <c r="E15" s="229"/>
      <c r="F15" s="230"/>
      <c r="G15" s="217">
        <v>0.05</v>
      </c>
      <c r="H15" s="218"/>
      <c r="I15" s="34">
        <v>50000</v>
      </c>
      <c r="J15" s="231"/>
      <c r="K15" s="231"/>
      <c r="L15" s="231"/>
      <c r="M15" s="232"/>
    </row>
    <row r="16" spans="1:13" x14ac:dyDescent="0.35">
      <c r="A16" s="228" t="s">
        <v>31</v>
      </c>
      <c r="B16" s="229"/>
      <c r="C16" s="229"/>
      <c r="D16" s="229"/>
      <c r="E16" s="229"/>
      <c r="F16" s="230"/>
      <c r="G16" s="217">
        <v>0.02</v>
      </c>
      <c r="H16" s="218"/>
      <c r="I16" s="34">
        <v>20000</v>
      </c>
      <c r="J16" s="231"/>
      <c r="K16" s="231"/>
      <c r="L16" s="231"/>
      <c r="M16" s="232"/>
    </row>
    <row r="17" spans="1:13" x14ac:dyDescent="0.35">
      <c r="A17" s="228" t="s">
        <v>32</v>
      </c>
      <c r="B17" s="229"/>
      <c r="C17" s="229"/>
      <c r="D17" s="229"/>
      <c r="E17" s="229"/>
      <c r="F17" s="230"/>
      <c r="G17" s="217">
        <v>0.02</v>
      </c>
      <c r="H17" s="218"/>
      <c r="I17" s="34">
        <v>20000</v>
      </c>
      <c r="J17" s="231"/>
      <c r="K17" s="231"/>
      <c r="L17" s="231"/>
      <c r="M17" s="232"/>
    </row>
    <row r="18" spans="1:13" x14ac:dyDescent="0.35">
      <c r="A18" s="214" t="s">
        <v>33</v>
      </c>
      <c r="B18" s="215"/>
      <c r="C18" s="215"/>
      <c r="D18" s="215"/>
      <c r="E18" s="215"/>
      <c r="F18" s="216"/>
      <c r="G18" s="217">
        <f>SUM(G11:H17)</f>
        <v>0.35000000000000003</v>
      </c>
      <c r="H18" s="218"/>
      <c r="I18" s="233"/>
      <c r="J18" s="234"/>
      <c r="K18" s="234"/>
      <c r="L18" s="234"/>
      <c r="M18" s="235"/>
    </row>
    <row r="19" spans="1:13" x14ac:dyDescent="0.35">
      <c r="A19" s="228" t="s">
        <v>34</v>
      </c>
      <c r="B19" s="229"/>
      <c r="C19" s="229"/>
      <c r="D19" s="229"/>
      <c r="E19" s="229"/>
      <c r="F19" s="230"/>
      <c r="G19" s="217">
        <v>0.65</v>
      </c>
      <c r="H19" s="218"/>
      <c r="I19" s="34">
        <v>650000</v>
      </c>
      <c r="J19" s="210"/>
      <c r="K19" s="210"/>
      <c r="L19" s="210"/>
      <c r="M19" s="211"/>
    </row>
    <row r="20" spans="1:13" x14ac:dyDescent="0.35">
      <c r="A20" s="214" t="s">
        <v>35</v>
      </c>
      <c r="B20" s="215"/>
      <c r="C20" s="215"/>
      <c r="D20" s="215"/>
      <c r="E20" s="215"/>
      <c r="F20" s="216"/>
      <c r="G20" s="217">
        <f>SUM(G18:H19)</f>
        <v>1</v>
      </c>
      <c r="H20" s="218"/>
      <c r="I20" s="34">
        <f>I19+I17+I16+I15+I14+I13+I12+I11</f>
        <v>1000000</v>
      </c>
      <c r="J20" s="210"/>
      <c r="K20" s="210"/>
      <c r="L20" s="210"/>
      <c r="M20" s="211"/>
    </row>
    <row r="21" spans="1:13" ht="45.75" customHeight="1" x14ac:dyDescent="0.35">
      <c r="A21" s="157" t="s">
        <v>36</v>
      </c>
      <c r="B21" s="158"/>
      <c r="C21" s="158"/>
      <c r="D21" s="158"/>
      <c r="E21" s="158"/>
      <c r="F21" s="158"/>
      <c r="G21" s="158"/>
      <c r="H21" s="158"/>
      <c r="I21" s="158"/>
      <c r="J21" s="158"/>
      <c r="K21" s="158"/>
      <c r="L21" s="158"/>
      <c r="M21" s="159"/>
    </row>
    <row r="22" spans="1:13" ht="15" customHeight="1" x14ac:dyDescent="0.35">
      <c r="A22" s="155" t="s">
        <v>23</v>
      </c>
      <c r="B22" s="245"/>
      <c r="C22" s="245"/>
      <c r="D22" s="245"/>
      <c r="E22" s="245"/>
      <c r="F22" s="246"/>
      <c r="G22" s="212" t="s">
        <v>24</v>
      </c>
      <c r="H22" s="213"/>
      <c r="I22" s="35" t="s">
        <v>2</v>
      </c>
      <c r="J22" s="224"/>
      <c r="K22" s="224"/>
      <c r="L22" s="224"/>
      <c r="M22" s="225"/>
    </row>
    <row r="23" spans="1:13" ht="15" customHeight="1" x14ac:dyDescent="0.35">
      <c r="A23" s="184" t="s">
        <v>25</v>
      </c>
      <c r="B23" s="185"/>
      <c r="C23" s="185"/>
      <c r="D23" s="185"/>
      <c r="E23" s="185"/>
      <c r="F23" s="186"/>
      <c r="G23" s="191">
        <f>IFERROR( (I23/I32), " ")</f>
        <v>3.0369634289241151E-2</v>
      </c>
      <c r="H23" s="192"/>
      <c r="I23" s="12">
        <v>26715.861580594788</v>
      </c>
      <c r="J23" s="219" t="s">
        <v>26</v>
      </c>
      <c r="K23" s="219"/>
      <c r="L23" s="219"/>
      <c r="M23" s="220"/>
    </row>
    <row r="24" spans="1:13" x14ac:dyDescent="0.35">
      <c r="A24" s="184" t="s">
        <v>27</v>
      </c>
      <c r="B24" s="185"/>
      <c r="C24" s="185"/>
      <c r="D24" s="185"/>
      <c r="E24" s="185"/>
      <c r="F24" s="186"/>
      <c r="G24" s="191">
        <f>IFERROR( (I24/I32), " ")</f>
        <v>2.8913400893508592E-2</v>
      </c>
      <c r="H24" s="192"/>
      <c r="I24" s="12">
        <v>25434.827720953843</v>
      </c>
      <c r="J24" s="219"/>
      <c r="K24" s="219"/>
      <c r="L24" s="219"/>
      <c r="M24" s="220"/>
    </row>
    <row r="25" spans="1:13" x14ac:dyDescent="0.35">
      <c r="A25" s="184" t="s">
        <v>28</v>
      </c>
      <c r="B25" s="185"/>
      <c r="C25" s="185"/>
      <c r="D25" s="185"/>
      <c r="E25" s="185"/>
      <c r="F25" s="186"/>
      <c r="G25" s="191">
        <f>IFERROR( (I25/I32), " ")</f>
        <v>9.5745459456726842E-2</v>
      </c>
      <c r="H25" s="192"/>
      <c r="I25" s="12">
        <v>84226.316901107464</v>
      </c>
      <c r="J25" s="219"/>
      <c r="K25" s="219"/>
      <c r="L25" s="219"/>
      <c r="M25" s="220"/>
    </row>
    <row r="26" spans="1:13" x14ac:dyDescent="0.35">
      <c r="A26" s="184" t="s">
        <v>29</v>
      </c>
      <c r="B26" s="185"/>
      <c r="C26" s="185"/>
      <c r="D26" s="185"/>
      <c r="E26" s="185"/>
      <c r="F26" s="186"/>
      <c r="G26" s="191">
        <f>IFERROR( (I26/I32), " ")</f>
        <v>9.5931827150377597E-2</v>
      </c>
      <c r="H26" s="192"/>
      <c r="I26" s="12">
        <v>84390.262685216949</v>
      </c>
      <c r="J26" s="219"/>
      <c r="K26" s="219"/>
      <c r="L26" s="219"/>
      <c r="M26" s="220"/>
    </row>
    <row r="27" spans="1:13" x14ac:dyDescent="0.35">
      <c r="A27" s="184" t="s">
        <v>30</v>
      </c>
      <c r="B27" s="185"/>
      <c r="C27" s="185"/>
      <c r="D27" s="185"/>
      <c r="E27" s="185"/>
      <c r="F27" s="186"/>
      <c r="G27" s="191">
        <f>IFERROR( (I27/I32), " ")</f>
        <v>3.9815030692822523E-2</v>
      </c>
      <c r="H27" s="192"/>
      <c r="I27" s="12">
        <v>35024.881718559482</v>
      </c>
      <c r="J27" s="219"/>
      <c r="K27" s="219"/>
      <c r="L27" s="219"/>
      <c r="M27" s="220"/>
    </row>
    <row r="28" spans="1:13" x14ac:dyDescent="0.35">
      <c r="A28" s="184" t="s">
        <v>31</v>
      </c>
      <c r="B28" s="185"/>
      <c r="C28" s="185"/>
      <c r="D28" s="185"/>
      <c r="E28" s="185"/>
      <c r="F28" s="186"/>
      <c r="G28" s="191">
        <f>IFERROR( (I28/I32), " ")</f>
        <v>3.7492351002047022E-2</v>
      </c>
      <c r="H28" s="192"/>
      <c r="I28" s="12">
        <v>32981.643774900745</v>
      </c>
      <c r="J28" s="219"/>
      <c r="K28" s="219"/>
      <c r="L28" s="219"/>
      <c r="M28" s="220"/>
    </row>
    <row r="29" spans="1:13" x14ac:dyDescent="0.35">
      <c r="A29" s="184" t="s">
        <v>32</v>
      </c>
      <c r="B29" s="185"/>
      <c r="C29" s="185"/>
      <c r="D29" s="185"/>
      <c r="E29" s="185"/>
      <c r="F29" s="186"/>
      <c r="G29" s="191">
        <f>IFERROR( (I29/I32), " ")</f>
        <v>2.6136748615635121E-2</v>
      </c>
      <c r="H29" s="192"/>
      <c r="I29" s="12">
        <v>22992.23466215661</v>
      </c>
      <c r="J29" s="219"/>
      <c r="K29" s="219"/>
      <c r="L29" s="219"/>
      <c r="M29" s="220"/>
    </row>
    <row r="30" spans="1:13" x14ac:dyDescent="0.35">
      <c r="A30" s="181" t="s">
        <v>33</v>
      </c>
      <c r="B30" s="182"/>
      <c r="C30" s="182"/>
      <c r="D30" s="182"/>
      <c r="E30" s="182"/>
      <c r="F30" s="183"/>
      <c r="G30" s="191">
        <f>SUM(G23:H29)</f>
        <v>0.35440445210035887</v>
      </c>
      <c r="H30" s="192"/>
      <c r="I30" s="221"/>
      <c r="J30" s="222"/>
      <c r="K30" s="222"/>
      <c r="L30" s="222"/>
      <c r="M30" s="223"/>
    </row>
    <row r="31" spans="1:13" x14ac:dyDescent="0.35">
      <c r="A31" s="184" t="s">
        <v>34</v>
      </c>
      <c r="B31" s="185"/>
      <c r="C31" s="185"/>
      <c r="D31" s="185"/>
      <c r="E31" s="185"/>
      <c r="F31" s="186"/>
      <c r="G31" s="191">
        <f>IFERROR( (I31/I32), " ")</f>
        <v>0.64559554789964102</v>
      </c>
      <c r="H31" s="192"/>
      <c r="I31" s="12">
        <v>567923.90486062819</v>
      </c>
      <c r="J31" s="196"/>
      <c r="K31" s="196"/>
      <c r="L31" s="196"/>
      <c r="M31" s="197"/>
    </row>
    <row r="32" spans="1:13" ht="15" thickBot="1" x14ac:dyDescent="0.4">
      <c r="A32" s="193" t="s">
        <v>35</v>
      </c>
      <c r="B32" s="194"/>
      <c r="C32" s="194"/>
      <c r="D32" s="194"/>
      <c r="E32" s="194"/>
      <c r="F32" s="195"/>
      <c r="G32" s="201">
        <f>SUM(G30:H31)</f>
        <v>0.99999999999999989</v>
      </c>
      <c r="H32" s="202"/>
      <c r="I32" s="36">
        <f>SUM(I23:J31)</f>
        <v>879689.93390411814</v>
      </c>
      <c r="J32" s="208"/>
      <c r="K32" s="208"/>
      <c r="L32" s="208"/>
      <c r="M32" s="209"/>
    </row>
    <row r="33" spans="1:13" ht="15" thickBot="1" x14ac:dyDescent="0.4">
      <c r="A33" s="37"/>
      <c r="B33" s="37"/>
      <c r="C33" s="37"/>
      <c r="D33" s="37"/>
      <c r="E33" s="37"/>
      <c r="F33" s="37"/>
      <c r="G33" s="37"/>
      <c r="H33" s="37"/>
      <c r="I33" s="37"/>
      <c r="J33" s="37"/>
      <c r="K33" s="37"/>
      <c r="L33" s="37"/>
      <c r="M33" s="37"/>
    </row>
    <row r="34" spans="1:13" x14ac:dyDescent="0.35">
      <c r="A34" s="205" t="s">
        <v>37</v>
      </c>
      <c r="B34" s="206"/>
      <c r="C34" s="206"/>
      <c r="D34" s="206"/>
      <c r="E34" s="206"/>
      <c r="F34" s="206"/>
      <c r="G34" s="206"/>
      <c r="H34" s="206"/>
      <c r="I34" s="206"/>
      <c r="J34" s="206"/>
      <c r="K34" s="206"/>
      <c r="L34" s="206"/>
      <c r="M34" s="207"/>
    </row>
    <row r="35" spans="1:13" ht="31.5" customHeight="1" x14ac:dyDescent="0.35">
      <c r="A35" s="157" t="s">
        <v>38</v>
      </c>
      <c r="B35" s="158"/>
      <c r="C35" s="158"/>
      <c r="D35" s="158"/>
      <c r="E35" s="158"/>
      <c r="F35" s="158"/>
      <c r="G35" s="158"/>
      <c r="H35" s="158"/>
      <c r="I35" s="158"/>
      <c r="J35" s="158"/>
      <c r="K35" s="158"/>
      <c r="L35" s="158"/>
      <c r="M35" s="159"/>
    </row>
    <row r="36" spans="1:13" x14ac:dyDescent="0.35">
      <c r="A36" s="198" t="s">
        <v>39</v>
      </c>
      <c r="B36" s="153"/>
      <c r="C36" s="153"/>
      <c r="D36" s="153"/>
      <c r="E36" s="153"/>
      <c r="F36" s="153"/>
      <c r="G36" s="153"/>
      <c r="H36" s="153"/>
      <c r="I36" s="153"/>
      <c r="J36" s="153"/>
      <c r="K36" s="153"/>
      <c r="L36" s="199" t="s">
        <v>40</v>
      </c>
      <c r="M36" s="200"/>
    </row>
    <row r="37" spans="1:13" ht="121.5" customHeight="1" x14ac:dyDescent="0.35">
      <c r="A37" s="203" t="s">
        <v>41</v>
      </c>
      <c r="B37" s="204"/>
      <c r="C37" s="204"/>
      <c r="D37" s="204"/>
      <c r="E37" s="204"/>
      <c r="F37" s="204"/>
      <c r="G37" s="204"/>
      <c r="H37" s="204"/>
      <c r="I37" s="204"/>
      <c r="J37" s="204"/>
      <c r="K37" s="204"/>
      <c r="L37" s="145">
        <v>44135</v>
      </c>
      <c r="M37" s="46"/>
    </row>
    <row r="38" spans="1:13" ht="36.75" customHeight="1" x14ac:dyDescent="0.35">
      <c r="A38" s="187" t="s">
        <v>42</v>
      </c>
      <c r="B38" s="188"/>
      <c r="C38" s="188"/>
      <c r="D38" s="188"/>
      <c r="E38" s="188"/>
      <c r="F38" s="188"/>
      <c r="G38" s="188"/>
      <c r="H38" s="188"/>
      <c r="I38" s="188"/>
      <c r="J38" s="188"/>
      <c r="K38" s="188"/>
      <c r="L38" s="146">
        <v>44150</v>
      </c>
      <c r="M38" s="47"/>
    </row>
    <row r="39" spans="1:13" ht="46.5" customHeight="1" x14ac:dyDescent="0.35">
      <c r="A39" s="187" t="s">
        <v>43</v>
      </c>
      <c r="B39" s="188"/>
      <c r="C39" s="188"/>
      <c r="D39" s="188"/>
      <c r="E39" s="188"/>
      <c r="F39" s="188"/>
      <c r="G39" s="188"/>
      <c r="H39" s="188"/>
      <c r="I39" s="188"/>
      <c r="J39" s="188"/>
      <c r="K39" s="188"/>
      <c r="L39" s="146">
        <v>44177</v>
      </c>
      <c r="M39" s="47"/>
    </row>
    <row r="40" spans="1:13" ht="92.25" customHeight="1" x14ac:dyDescent="0.35">
      <c r="A40" s="189" t="s">
        <v>44</v>
      </c>
      <c r="B40" s="190"/>
      <c r="C40" s="190"/>
      <c r="D40" s="190"/>
      <c r="E40" s="190"/>
      <c r="F40" s="190"/>
      <c r="G40" s="190"/>
      <c r="H40" s="190"/>
      <c r="I40" s="190"/>
      <c r="J40" s="190"/>
      <c r="K40" s="190"/>
      <c r="L40" s="147">
        <v>44167</v>
      </c>
      <c r="M40" s="48"/>
    </row>
    <row r="41" spans="1:13" ht="60" customHeight="1" x14ac:dyDescent="0.35">
      <c r="A41" s="157" t="s">
        <v>45</v>
      </c>
      <c r="B41" s="158"/>
      <c r="C41" s="158"/>
      <c r="D41" s="158"/>
      <c r="E41" s="158"/>
      <c r="F41" s="158"/>
      <c r="G41" s="158"/>
      <c r="H41" s="158"/>
      <c r="I41" s="158"/>
      <c r="J41" s="158"/>
      <c r="K41" s="158"/>
      <c r="L41" s="148">
        <v>44196</v>
      </c>
      <c r="M41" s="49"/>
    </row>
    <row r="42" spans="1:13" ht="74.25" customHeight="1" x14ac:dyDescent="0.35">
      <c r="A42" s="157" t="s">
        <v>46</v>
      </c>
      <c r="B42" s="158"/>
      <c r="C42" s="158"/>
      <c r="D42" s="158"/>
      <c r="E42" s="158"/>
      <c r="F42" s="158"/>
      <c r="G42" s="158"/>
      <c r="H42" s="158"/>
      <c r="I42" s="158"/>
      <c r="J42" s="158"/>
      <c r="K42" s="158"/>
      <c r="L42" s="148">
        <v>44216</v>
      </c>
      <c r="M42" s="49"/>
    </row>
    <row r="43" spans="1:13" ht="77.25" customHeight="1" x14ac:dyDescent="0.35">
      <c r="A43" s="157" t="s">
        <v>47</v>
      </c>
      <c r="B43" s="158"/>
      <c r="C43" s="158"/>
      <c r="D43" s="158"/>
      <c r="E43" s="158"/>
      <c r="F43" s="158"/>
      <c r="G43" s="158"/>
      <c r="H43" s="158"/>
      <c r="I43" s="158"/>
      <c r="J43" s="158"/>
      <c r="K43" s="158"/>
      <c r="L43" s="148">
        <v>44278</v>
      </c>
      <c r="M43" s="49"/>
    </row>
    <row r="44" spans="1:13" ht="105.75" customHeight="1" thickBot="1" x14ac:dyDescent="0.4">
      <c r="A44" s="163" t="s">
        <v>48</v>
      </c>
      <c r="B44" s="164"/>
      <c r="C44" s="164"/>
      <c r="D44" s="164"/>
      <c r="E44" s="164"/>
      <c r="F44" s="164"/>
      <c r="G44" s="164"/>
      <c r="H44" s="164"/>
      <c r="I44" s="164"/>
      <c r="J44" s="164"/>
      <c r="K44" s="164"/>
      <c r="L44" s="149">
        <v>44278</v>
      </c>
      <c r="M44" s="50"/>
    </row>
    <row r="45" spans="1:13" ht="15" thickBot="1" x14ac:dyDescent="0.4">
      <c r="A45" s="131"/>
      <c r="B45" s="131"/>
      <c r="C45" s="131"/>
      <c r="D45" s="131"/>
      <c r="E45" s="131"/>
      <c r="F45" s="131"/>
      <c r="G45" s="131"/>
      <c r="H45" s="131"/>
      <c r="I45" s="131"/>
      <c r="J45" s="131"/>
      <c r="K45" s="131"/>
      <c r="L45" s="132"/>
      <c r="M45" s="132"/>
    </row>
    <row r="46" spans="1:13" x14ac:dyDescent="0.35">
      <c r="A46" s="160" t="s">
        <v>49</v>
      </c>
      <c r="B46" s="161"/>
      <c r="C46" s="161"/>
      <c r="D46" s="161"/>
      <c r="E46" s="161"/>
      <c r="F46" s="161"/>
      <c r="G46" s="161"/>
      <c r="H46" s="162"/>
      <c r="I46" s="131"/>
      <c r="J46" s="131"/>
      <c r="K46" s="131"/>
      <c r="L46" s="132"/>
      <c r="M46" s="132"/>
    </row>
    <row r="47" spans="1:13" ht="30" customHeight="1" x14ac:dyDescent="0.35">
      <c r="A47" s="157" t="s">
        <v>50</v>
      </c>
      <c r="B47" s="158"/>
      <c r="C47" s="158"/>
      <c r="D47" s="158"/>
      <c r="E47" s="158"/>
      <c r="F47" s="158"/>
      <c r="G47" s="158"/>
      <c r="H47" s="159"/>
      <c r="I47" s="131"/>
      <c r="J47" s="131"/>
      <c r="K47" s="131"/>
      <c r="L47" s="132"/>
      <c r="M47" s="132"/>
    </row>
    <row r="48" spans="1:13" ht="29" x14ac:dyDescent="0.35">
      <c r="A48" s="256" t="s">
        <v>1</v>
      </c>
      <c r="B48" s="257"/>
      <c r="C48" s="257"/>
      <c r="D48" s="135" t="s">
        <v>51</v>
      </c>
      <c r="E48" s="135" t="s">
        <v>52</v>
      </c>
      <c r="F48" s="135" t="s">
        <v>53</v>
      </c>
      <c r="G48" s="135" t="s">
        <v>54</v>
      </c>
      <c r="H48" s="136" t="s">
        <v>55</v>
      </c>
      <c r="I48" s="131"/>
      <c r="J48" s="131"/>
      <c r="K48" s="131"/>
      <c r="L48" s="132"/>
      <c r="M48" s="132"/>
    </row>
    <row r="49" spans="1:13" ht="15" thickBot="1" x14ac:dyDescent="0.4">
      <c r="A49" s="175" t="s">
        <v>56</v>
      </c>
      <c r="B49" s="176"/>
      <c r="C49" s="176"/>
      <c r="D49" s="14">
        <v>2000</v>
      </c>
      <c r="E49" s="14">
        <v>3000</v>
      </c>
      <c r="F49" s="14">
        <v>3000</v>
      </c>
      <c r="G49" s="14">
        <v>3000</v>
      </c>
      <c r="H49" s="143">
        <v>3000</v>
      </c>
      <c r="I49" s="131"/>
      <c r="J49" s="131"/>
      <c r="K49" s="131"/>
      <c r="L49" s="132"/>
      <c r="M49" s="132"/>
    </row>
    <row r="50" spans="1:13" ht="15" thickBot="1" x14ac:dyDescent="0.4">
      <c r="I50" s="131"/>
      <c r="J50" s="131"/>
      <c r="K50" s="131"/>
      <c r="L50" s="132"/>
      <c r="M50" s="132"/>
    </row>
    <row r="51" spans="1:13" ht="29" x14ac:dyDescent="0.35">
      <c r="A51" s="165" t="s">
        <v>1</v>
      </c>
      <c r="B51" s="166"/>
      <c r="C51" s="171"/>
      <c r="D51" s="42" t="s">
        <v>57</v>
      </c>
      <c r="E51" s="42" t="s">
        <v>58</v>
      </c>
      <c r="F51" s="43" t="s">
        <v>59</v>
      </c>
      <c r="I51" s="131"/>
      <c r="J51" s="131"/>
      <c r="K51" s="131"/>
      <c r="L51" s="132"/>
      <c r="M51" s="132"/>
    </row>
    <row r="52" spans="1:13" ht="15" thickBot="1" x14ac:dyDescent="0.4">
      <c r="A52" s="175" t="s">
        <v>56</v>
      </c>
      <c r="B52" s="176"/>
      <c r="C52" s="176"/>
      <c r="D52" s="13">
        <v>3060</v>
      </c>
      <c r="E52" s="13">
        <v>3060</v>
      </c>
      <c r="F52" s="144">
        <v>3060</v>
      </c>
      <c r="I52" s="131"/>
      <c r="J52" s="131"/>
      <c r="K52" s="131"/>
      <c r="L52" s="132"/>
      <c r="M52" s="132"/>
    </row>
    <row r="53" spans="1:13" ht="15" thickBot="1" x14ac:dyDescent="0.4">
      <c r="A53" s="37"/>
      <c r="B53" s="37"/>
      <c r="C53" s="37"/>
      <c r="D53" s="37"/>
      <c r="E53" s="37"/>
      <c r="F53" s="37"/>
      <c r="I53" s="131"/>
      <c r="J53" s="131"/>
      <c r="K53" s="131"/>
      <c r="L53" s="132"/>
      <c r="M53" s="132"/>
    </row>
    <row r="54" spans="1:13" ht="29" x14ac:dyDescent="0.35">
      <c r="A54" s="165" t="s">
        <v>1</v>
      </c>
      <c r="B54" s="166"/>
      <c r="C54" s="171"/>
      <c r="D54" s="42" t="s">
        <v>60</v>
      </c>
      <c r="E54" s="42" t="s">
        <v>61</v>
      </c>
      <c r="F54" s="43" t="s">
        <v>62</v>
      </c>
      <c r="I54" s="131"/>
      <c r="J54" s="131"/>
      <c r="K54" s="131"/>
      <c r="L54" s="132"/>
      <c r="M54" s="132"/>
    </row>
    <row r="55" spans="1:13" ht="15" thickBot="1" x14ac:dyDescent="0.4">
      <c r="A55" s="175" t="s">
        <v>56</v>
      </c>
      <c r="B55" s="176"/>
      <c r="C55" s="176"/>
      <c r="D55" s="13">
        <v>3121.2</v>
      </c>
      <c r="E55" s="13">
        <v>3121.2</v>
      </c>
      <c r="F55" s="144">
        <v>3121.2</v>
      </c>
      <c r="I55" s="131"/>
      <c r="J55" s="131"/>
      <c r="K55" s="131"/>
      <c r="L55" s="132"/>
      <c r="M55" s="132"/>
    </row>
    <row r="56" spans="1:13" ht="15" thickBot="1" x14ac:dyDescent="0.4">
      <c r="I56" s="131"/>
      <c r="J56" s="131"/>
      <c r="K56" s="131"/>
      <c r="L56" s="132"/>
      <c r="M56" s="132"/>
    </row>
    <row r="57" spans="1:13" x14ac:dyDescent="0.35">
      <c r="A57" s="253" t="s">
        <v>63</v>
      </c>
      <c r="B57" s="254"/>
      <c r="C57" s="254"/>
      <c r="D57" s="254"/>
      <c r="E57" s="254"/>
      <c r="F57" s="254"/>
      <c r="G57" s="254"/>
      <c r="H57" s="254"/>
      <c r="I57" s="255"/>
      <c r="J57" s="38"/>
      <c r="K57" s="38"/>
      <c r="L57" s="38"/>
      <c r="M57" s="38"/>
    </row>
    <row r="58" spans="1:13" ht="50.25" customHeight="1" x14ac:dyDescent="0.35">
      <c r="A58" s="157" t="s">
        <v>64</v>
      </c>
      <c r="B58" s="158"/>
      <c r="C58" s="158"/>
      <c r="D58" s="158"/>
      <c r="E58" s="158"/>
      <c r="F58" s="158"/>
      <c r="G58" s="158"/>
      <c r="H58" s="158"/>
      <c r="I58" s="159"/>
      <c r="J58" s="39"/>
      <c r="K58" s="39"/>
      <c r="L58" s="39"/>
      <c r="M58" s="39"/>
    </row>
    <row r="59" spans="1:13" ht="31.5" customHeight="1" x14ac:dyDescent="0.35">
      <c r="A59" s="172" t="s">
        <v>1</v>
      </c>
      <c r="B59" s="173"/>
      <c r="C59" s="174"/>
      <c r="D59" s="127" t="s">
        <v>51</v>
      </c>
      <c r="E59" s="127" t="s">
        <v>52</v>
      </c>
      <c r="F59" s="127" t="s">
        <v>53</v>
      </c>
      <c r="G59" s="127" t="s">
        <v>54</v>
      </c>
      <c r="H59" s="128" t="s">
        <v>55</v>
      </c>
      <c r="I59" s="133" t="s">
        <v>65</v>
      </c>
      <c r="J59" s="40"/>
      <c r="K59" s="40"/>
      <c r="L59" s="40"/>
      <c r="M59" s="40"/>
    </row>
    <row r="60" spans="1:13" ht="15" thickBot="1" x14ac:dyDescent="0.4">
      <c r="A60" s="175" t="s">
        <v>66</v>
      </c>
      <c r="B60" s="176"/>
      <c r="C60" s="176"/>
      <c r="D60" s="14">
        <v>319260.41455044394</v>
      </c>
      <c r="E60" s="14">
        <v>319260.41455044394</v>
      </c>
      <c r="F60" s="14">
        <v>319260.41455044394</v>
      </c>
      <c r="G60" s="14">
        <v>319260.41455044394</v>
      </c>
      <c r="H60" s="15">
        <v>319260.41455044394</v>
      </c>
      <c r="I60" s="129">
        <v>319260.41455044394</v>
      </c>
      <c r="J60" s="41"/>
      <c r="K60" s="41"/>
      <c r="L60" s="41"/>
      <c r="M60" s="41"/>
    </row>
    <row r="61" spans="1:13" ht="15" thickBot="1" x14ac:dyDescent="0.4">
      <c r="A61" s="37"/>
      <c r="B61" s="37"/>
      <c r="C61" s="37"/>
      <c r="D61" s="37"/>
      <c r="E61" s="37"/>
      <c r="F61" s="37"/>
      <c r="G61" s="37"/>
      <c r="H61" s="37"/>
      <c r="I61" s="37"/>
      <c r="J61" s="37"/>
      <c r="K61" s="37"/>
      <c r="L61" s="37"/>
      <c r="M61" s="37"/>
    </row>
    <row r="62" spans="1:13" ht="34.5" customHeight="1" x14ac:dyDescent="0.35">
      <c r="A62" s="165" t="s">
        <v>1</v>
      </c>
      <c r="B62" s="166"/>
      <c r="C62" s="171"/>
      <c r="D62" s="42" t="s">
        <v>57</v>
      </c>
      <c r="E62" s="42" t="s">
        <v>58</v>
      </c>
      <c r="F62" s="130" t="s">
        <v>59</v>
      </c>
      <c r="G62" s="134" t="s">
        <v>65</v>
      </c>
      <c r="H62" s="40"/>
      <c r="I62" s="40"/>
      <c r="J62" s="44"/>
      <c r="K62" s="44"/>
      <c r="L62" s="44"/>
      <c r="M62" s="44"/>
    </row>
    <row r="63" spans="1:13" ht="15" thickBot="1" x14ac:dyDescent="0.4">
      <c r="A63" s="168" t="s">
        <v>66</v>
      </c>
      <c r="B63" s="169"/>
      <c r="C63" s="170"/>
      <c r="D63" s="13">
        <v>325645.62284145283</v>
      </c>
      <c r="E63" s="13">
        <v>325645.62284145283</v>
      </c>
      <c r="F63" s="14">
        <v>325645.62284145283</v>
      </c>
      <c r="G63" s="129">
        <v>325645.62284145283</v>
      </c>
      <c r="H63" s="41"/>
      <c r="I63" s="41"/>
      <c r="J63" s="44"/>
      <c r="K63" s="44"/>
      <c r="L63" s="44"/>
      <c r="M63" s="44"/>
    </row>
    <row r="64" spans="1:13" ht="15" thickBot="1" x14ac:dyDescent="0.4">
      <c r="A64" s="37"/>
      <c r="B64" s="37"/>
      <c r="C64" s="37"/>
      <c r="D64" s="37"/>
      <c r="E64" s="37"/>
      <c r="F64" s="37"/>
      <c r="G64" s="37"/>
      <c r="H64" s="37"/>
      <c r="I64" s="37"/>
      <c r="J64" s="44"/>
      <c r="K64" s="44"/>
      <c r="L64" s="44"/>
      <c r="M64" s="44"/>
    </row>
    <row r="65" spans="1:13" ht="30" customHeight="1" x14ac:dyDescent="0.35">
      <c r="A65" s="165" t="s">
        <v>1</v>
      </c>
      <c r="B65" s="166"/>
      <c r="C65" s="171"/>
      <c r="D65" s="42" t="s">
        <v>60</v>
      </c>
      <c r="E65" s="42" t="s">
        <v>61</v>
      </c>
      <c r="F65" s="130" t="s">
        <v>62</v>
      </c>
      <c r="G65" s="134" t="s">
        <v>65</v>
      </c>
      <c r="H65" s="40"/>
      <c r="I65" s="40"/>
      <c r="J65" s="44"/>
      <c r="K65" s="44"/>
      <c r="L65" s="44"/>
      <c r="M65" s="44"/>
    </row>
    <row r="66" spans="1:13" ht="15" thickBot="1" x14ac:dyDescent="0.4">
      <c r="A66" s="168" t="s">
        <v>66</v>
      </c>
      <c r="B66" s="169"/>
      <c r="C66" s="170"/>
      <c r="D66" s="13">
        <v>332158.53529828187</v>
      </c>
      <c r="E66" s="13">
        <v>332158.53529828187</v>
      </c>
      <c r="F66" s="14">
        <v>332158.53529828187</v>
      </c>
      <c r="G66" s="129">
        <v>332158.53529828187</v>
      </c>
      <c r="H66" s="41"/>
      <c r="I66" s="41"/>
      <c r="J66" s="44"/>
      <c r="K66" s="44"/>
      <c r="L66" s="44"/>
      <c r="M66" s="44"/>
    </row>
    <row r="67" spans="1:13" ht="15" thickBot="1" x14ac:dyDescent="0.4">
      <c r="A67" s="44"/>
      <c r="B67" s="44"/>
      <c r="C67" s="44"/>
      <c r="D67" s="44"/>
      <c r="E67" s="44"/>
      <c r="F67" s="44"/>
      <c r="G67" s="44"/>
      <c r="H67" s="44"/>
      <c r="I67" s="44"/>
      <c r="J67" s="44"/>
      <c r="K67" s="44"/>
      <c r="L67" s="44"/>
      <c r="M67" s="44"/>
    </row>
    <row r="68" spans="1:13" x14ac:dyDescent="0.35">
      <c r="A68" s="178" t="s">
        <v>67</v>
      </c>
      <c r="B68" s="179"/>
      <c r="C68" s="179"/>
      <c r="D68" s="179"/>
      <c r="E68" s="179"/>
      <c r="F68" s="179"/>
      <c r="G68" s="179"/>
      <c r="H68" s="179"/>
      <c r="I68" s="179"/>
      <c r="J68" s="179"/>
      <c r="K68" s="179"/>
      <c r="L68" s="179"/>
      <c r="M68" s="180"/>
    </row>
    <row r="69" spans="1:13" ht="60.75" customHeight="1" thickBot="1" x14ac:dyDescent="0.4">
      <c r="A69" s="163" t="s">
        <v>68</v>
      </c>
      <c r="B69" s="164"/>
      <c r="C69" s="164"/>
      <c r="D69" s="164"/>
      <c r="E69" s="164"/>
      <c r="F69" s="164"/>
      <c r="G69" s="164"/>
      <c r="H69" s="164"/>
      <c r="I69" s="164"/>
      <c r="J69" s="164"/>
      <c r="K69" s="164"/>
      <c r="L69" s="164"/>
      <c r="M69" s="177"/>
    </row>
    <row r="70" spans="1:13" ht="15" thickBot="1" x14ac:dyDescent="0.4">
      <c r="A70" s="44"/>
      <c r="B70" s="44"/>
      <c r="C70" s="44"/>
      <c r="D70" s="44"/>
      <c r="E70" s="44"/>
      <c r="F70" s="44"/>
      <c r="G70" s="44"/>
      <c r="H70" s="44"/>
      <c r="I70" s="44"/>
      <c r="J70" s="44"/>
      <c r="K70" s="44"/>
      <c r="L70" s="44"/>
      <c r="M70" s="44"/>
    </row>
    <row r="71" spans="1:13" x14ac:dyDescent="0.35">
      <c r="A71" s="165" t="s">
        <v>69</v>
      </c>
      <c r="B71" s="166"/>
      <c r="C71" s="166"/>
      <c r="D71" s="166"/>
      <c r="E71" s="166"/>
      <c r="F71" s="166"/>
      <c r="G71" s="166"/>
      <c r="H71" s="166"/>
      <c r="I71" s="166"/>
      <c r="J71" s="167"/>
      <c r="K71" s="45"/>
      <c r="L71" s="45"/>
      <c r="M71" s="45"/>
    </row>
    <row r="72" spans="1:13" x14ac:dyDescent="0.35">
      <c r="A72" s="155" t="s">
        <v>70</v>
      </c>
      <c r="B72" s="156"/>
      <c r="C72" s="156"/>
      <c r="D72" s="156"/>
      <c r="E72" s="156"/>
      <c r="F72" s="156"/>
      <c r="G72" s="153" t="s">
        <v>71</v>
      </c>
      <c r="H72" s="154"/>
      <c r="I72" s="154"/>
      <c r="J72" s="154"/>
      <c r="K72" s="37"/>
      <c r="L72" s="44"/>
      <c r="M72" s="44"/>
    </row>
    <row r="73" spans="1:13" x14ac:dyDescent="0.35">
      <c r="A73" s="137" t="s">
        <v>72</v>
      </c>
      <c r="B73" s="51"/>
      <c r="C73" s="51"/>
      <c r="D73" s="51"/>
      <c r="E73" s="51"/>
      <c r="F73" s="51"/>
      <c r="G73" s="138">
        <v>185</v>
      </c>
      <c r="H73" s="51"/>
      <c r="I73" s="51"/>
      <c r="J73" s="54"/>
      <c r="K73" s="37"/>
      <c r="L73" s="44"/>
      <c r="M73" s="44"/>
    </row>
    <row r="74" spans="1:13" x14ac:dyDescent="0.35">
      <c r="A74" s="137" t="s">
        <v>73</v>
      </c>
      <c r="B74" s="51"/>
      <c r="C74" s="51"/>
      <c r="D74" s="51"/>
      <c r="E74" s="51"/>
      <c r="F74" s="51"/>
      <c r="G74" s="138">
        <v>135</v>
      </c>
      <c r="H74" s="51"/>
      <c r="I74" s="51"/>
      <c r="J74" s="54"/>
      <c r="K74" s="37"/>
      <c r="L74" s="44"/>
      <c r="M74" s="44"/>
    </row>
    <row r="75" spans="1:13" x14ac:dyDescent="0.35">
      <c r="A75" s="137" t="s">
        <v>74</v>
      </c>
      <c r="B75" s="51"/>
      <c r="C75" s="51"/>
      <c r="D75" s="51"/>
      <c r="E75" s="51"/>
      <c r="F75" s="51"/>
      <c r="G75" s="138">
        <v>300</v>
      </c>
      <c r="H75" s="51"/>
      <c r="I75" s="51"/>
      <c r="J75" s="54"/>
      <c r="K75" s="37"/>
      <c r="L75" s="44"/>
      <c r="M75" s="44"/>
    </row>
    <row r="76" spans="1:13" x14ac:dyDescent="0.35">
      <c r="A76" s="137" t="s">
        <v>75</v>
      </c>
      <c r="B76" s="51"/>
      <c r="C76" s="51"/>
      <c r="D76" s="51"/>
      <c r="E76" s="51"/>
      <c r="F76" s="51"/>
      <c r="G76" s="138">
        <v>225</v>
      </c>
      <c r="H76" s="51"/>
      <c r="I76" s="51"/>
      <c r="J76" s="54"/>
      <c r="K76" s="37"/>
      <c r="L76" s="44"/>
      <c r="M76" s="44"/>
    </row>
    <row r="77" spans="1:13" x14ac:dyDescent="0.35">
      <c r="A77" s="137" t="s">
        <v>76</v>
      </c>
      <c r="B77" s="51"/>
      <c r="C77" s="51"/>
      <c r="D77" s="51"/>
      <c r="E77" s="51"/>
      <c r="F77" s="51"/>
      <c r="G77" s="138">
        <v>110</v>
      </c>
      <c r="H77" s="51"/>
      <c r="I77" s="51"/>
      <c r="J77" s="54"/>
      <c r="K77" s="37"/>
      <c r="L77" s="44"/>
      <c r="M77" s="44"/>
    </row>
    <row r="78" spans="1:13" x14ac:dyDescent="0.35">
      <c r="A78" s="137" t="s">
        <v>77</v>
      </c>
      <c r="B78" s="51"/>
      <c r="C78" s="51"/>
      <c r="D78" s="51"/>
      <c r="E78" s="51"/>
      <c r="F78" s="51"/>
      <c r="G78" s="138">
        <v>175</v>
      </c>
      <c r="H78" s="51"/>
      <c r="I78" s="51"/>
      <c r="J78" s="54"/>
      <c r="K78" s="37"/>
      <c r="L78" s="44"/>
      <c r="M78" s="44"/>
    </row>
    <row r="79" spans="1:13" x14ac:dyDescent="0.35">
      <c r="A79" s="137" t="s">
        <v>78</v>
      </c>
      <c r="B79" s="51"/>
      <c r="C79" s="51"/>
      <c r="D79" s="51"/>
      <c r="E79" s="51"/>
      <c r="F79" s="51"/>
      <c r="G79" s="138">
        <v>150</v>
      </c>
      <c r="H79" s="51"/>
      <c r="I79" s="51"/>
      <c r="J79" s="54"/>
      <c r="K79" s="37"/>
      <c r="L79" s="44"/>
      <c r="M79" s="44"/>
    </row>
    <row r="80" spans="1:13" x14ac:dyDescent="0.35">
      <c r="A80" s="53"/>
      <c r="B80" s="51"/>
      <c r="C80" s="51"/>
      <c r="D80" s="51"/>
      <c r="E80" s="51"/>
      <c r="F80" s="51"/>
      <c r="G80" s="52" t="s">
        <v>79</v>
      </c>
      <c r="H80" s="51"/>
      <c r="I80" s="51"/>
      <c r="J80" s="54"/>
      <c r="K80" s="37"/>
      <c r="L80" s="44"/>
      <c r="M80" s="44"/>
    </row>
    <row r="81" spans="1:13" x14ac:dyDescent="0.35">
      <c r="A81" s="53"/>
      <c r="B81" s="51"/>
      <c r="C81" s="51"/>
      <c r="D81" s="51"/>
      <c r="E81" s="51"/>
      <c r="F81" s="51"/>
      <c r="G81" s="52" t="s">
        <v>79</v>
      </c>
      <c r="H81" s="51"/>
      <c r="I81" s="51"/>
      <c r="J81" s="54"/>
      <c r="K81" s="37"/>
      <c r="L81" s="44"/>
      <c r="M81" s="44"/>
    </row>
    <row r="82" spans="1:13" x14ac:dyDescent="0.35">
      <c r="A82" s="53"/>
      <c r="B82" s="51"/>
      <c r="C82" s="51"/>
      <c r="D82" s="51"/>
      <c r="E82" s="51"/>
      <c r="F82" s="51"/>
      <c r="G82" s="52" t="s">
        <v>79</v>
      </c>
      <c r="H82" s="51"/>
      <c r="I82" s="51"/>
      <c r="J82" s="54"/>
      <c r="K82" s="37"/>
      <c r="L82" s="44"/>
      <c r="M82" s="44"/>
    </row>
    <row r="83" spans="1:13" ht="15" thickBot="1" x14ac:dyDescent="0.4">
      <c r="A83" s="45"/>
      <c r="B83" s="45"/>
      <c r="C83" s="45"/>
      <c r="D83" s="45"/>
      <c r="E83" s="45"/>
      <c r="F83" s="45"/>
      <c r="G83" s="45"/>
      <c r="H83" s="45"/>
      <c r="I83" s="45"/>
      <c r="J83" s="45"/>
      <c r="K83" s="45"/>
      <c r="L83" s="45"/>
      <c r="M83" s="45"/>
    </row>
    <row r="84" spans="1:13" x14ac:dyDescent="0.35">
      <c r="A84" s="165" t="s">
        <v>80</v>
      </c>
      <c r="B84" s="166"/>
      <c r="C84" s="166"/>
      <c r="D84" s="166"/>
      <c r="E84" s="166"/>
      <c r="F84" s="166"/>
      <c r="G84" s="166"/>
      <c r="H84" s="166"/>
      <c r="I84" s="166"/>
      <c r="J84" s="167"/>
    </row>
    <row r="85" spans="1:13" x14ac:dyDescent="0.35">
      <c r="A85" s="155" t="s">
        <v>81</v>
      </c>
      <c r="B85" s="156"/>
      <c r="C85" s="156"/>
      <c r="D85" s="156"/>
      <c r="E85" s="156"/>
      <c r="F85" s="156"/>
      <c r="G85" s="153" t="s">
        <v>82</v>
      </c>
      <c r="H85" s="154"/>
      <c r="I85" s="154"/>
      <c r="J85" s="247"/>
    </row>
    <row r="86" spans="1:13" x14ac:dyDescent="0.35">
      <c r="A86" s="116" t="s">
        <v>83</v>
      </c>
      <c r="B86" s="121"/>
      <c r="C86" s="121"/>
      <c r="D86" s="122"/>
      <c r="E86" s="122"/>
      <c r="F86" s="122"/>
      <c r="G86" s="141">
        <v>15382.141288027098</v>
      </c>
      <c r="H86" s="51"/>
      <c r="I86" s="51"/>
      <c r="J86" s="115"/>
    </row>
    <row r="87" spans="1:13" x14ac:dyDescent="0.35">
      <c r="A87" s="123" t="s">
        <v>84</v>
      </c>
      <c r="B87" s="121"/>
      <c r="C87" s="121"/>
      <c r="D87" s="122"/>
      <c r="E87" s="122"/>
      <c r="F87" s="122"/>
      <c r="G87" s="141">
        <v>15382.141288027098</v>
      </c>
      <c r="H87" s="51"/>
      <c r="I87" s="51"/>
      <c r="J87" s="115"/>
    </row>
    <row r="88" spans="1:13" x14ac:dyDescent="0.35">
      <c r="A88" s="123" t="s">
        <v>85</v>
      </c>
      <c r="B88" s="121"/>
      <c r="C88" s="121"/>
      <c r="D88" s="122"/>
      <c r="E88" s="122"/>
      <c r="F88" s="122"/>
      <c r="G88" s="141">
        <v>15382.141288027098</v>
      </c>
      <c r="H88" s="51"/>
      <c r="I88" s="51"/>
      <c r="J88" s="115"/>
    </row>
    <row r="89" spans="1:13" x14ac:dyDescent="0.35">
      <c r="A89" s="123" t="s">
        <v>86</v>
      </c>
      <c r="B89" s="121"/>
      <c r="C89" s="121"/>
      <c r="D89" s="122"/>
      <c r="E89" s="122"/>
      <c r="F89" s="122"/>
      <c r="G89" s="141">
        <v>15382.141288027098</v>
      </c>
      <c r="H89" s="51"/>
      <c r="I89" s="51"/>
      <c r="J89" s="115"/>
    </row>
    <row r="90" spans="1:13" x14ac:dyDescent="0.35">
      <c r="A90" s="123" t="s">
        <v>87</v>
      </c>
      <c r="B90" s="121"/>
      <c r="C90" s="121"/>
      <c r="D90" s="122"/>
      <c r="E90" s="122"/>
      <c r="F90" s="122"/>
      <c r="G90" s="141">
        <v>15382.141288027098</v>
      </c>
      <c r="H90" s="51"/>
      <c r="I90" s="51"/>
      <c r="J90" s="115"/>
    </row>
    <row r="91" spans="1:13" x14ac:dyDescent="0.35">
      <c r="A91" s="116"/>
      <c r="B91" s="117"/>
      <c r="C91" s="117"/>
      <c r="D91" s="117"/>
      <c r="E91" s="117"/>
      <c r="F91" s="117"/>
      <c r="G91" s="117"/>
      <c r="H91" s="117"/>
      <c r="I91" s="117"/>
      <c r="J91" s="118"/>
    </row>
    <row r="92" spans="1:13" x14ac:dyDescent="0.35">
      <c r="A92" s="248" t="s">
        <v>81</v>
      </c>
      <c r="B92" s="249"/>
      <c r="C92" s="249"/>
      <c r="D92" s="249"/>
      <c r="E92" s="249"/>
      <c r="F92" s="250"/>
      <c r="G92" s="251" t="s">
        <v>71</v>
      </c>
      <c r="H92" s="249"/>
      <c r="I92" s="249"/>
      <c r="J92" s="252"/>
    </row>
    <row r="93" spans="1:13" ht="15" thickBot="1" x14ac:dyDescent="0.4">
      <c r="A93" s="168" t="s">
        <v>88</v>
      </c>
      <c r="B93" s="169"/>
      <c r="C93" s="169"/>
      <c r="D93" s="169"/>
      <c r="E93" s="169"/>
      <c r="F93" s="170"/>
      <c r="G93" s="142">
        <v>203.71535859488736</v>
      </c>
      <c r="H93" s="119"/>
      <c r="I93" s="119"/>
      <c r="J93" s="120"/>
    </row>
  </sheetData>
  <sheetProtection insertRows="0" selectLockedCells="1"/>
  <mergeCells count="98">
    <mergeCell ref="A57:I57"/>
    <mergeCell ref="A58:I58"/>
    <mergeCell ref="A49:C49"/>
    <mergeCell ref="A48:C48"/>
    <mergeCell ref="A51:C51"/>
    <mergeCell ref="A52:C52"/>
    <mergeCell ref="A54:C54"/>
    <mergeCell ref="A55:C55"/>
    <mergeCell ref="A93:F93"/>
    <mergeCell ref="A84:J84"/>
    <mergeCell ref="A85:F85"/>
    <mergeCell ref="G85:J85"/>
    <mergeCell ref="A92:F92"/>
    <mergeCell ref="G92:J92"/>
    <mergeCell ref="A63:C63"/>
    <mergeCell ref="J10:M10"/>
    <mergeCell ref="G14:H14"/>
    <mergeCell ref="A10:F10"/>
    <mergeCell ref="A2:F2"/>
    <mergeCell ref="A3:K3"/>
    <mergeCell ref="A11:F11"/>
    <mergeCell ref="G11:H11"/>
    <mergeCell ref="A12:F12"/>
    <mergeCell ref="G12:H12"/>
    <mergeCell ref="A13:F13"/>
    <mergeCell ref="G13:H13"/>
    <mergeCell ref="A6:M6"/>
    <mergeCell ref="A7:M9"/>
    <mergeCell ref="A21:M21"/>
    <mergeCell ref="A22:F22"/>
    <mergeCell ref="G10:H10"/>
    <mergeCell ref="G19:H19"/>
    <mergeCell ref="A14:F14"/>
    <mergeCell ref="A18:F18"/>
    <mergeCell ref="J11:M17"/>
    <mergeCell ref="I18:M18"/>
    <mergeCell ref="A16:F16"/>
    <mergeCell ref="G16:H16"/>
    <mergeCell ref="A17:F17"/>
    <mergeCell ref="G17:H17"/>
    <mergeCell ref="A15:F15"/>
    <mergeCell ref="G15:H15"/>
    <mergeCell ref="G18:H18"/>
    <mergeCell ref="A19:F19"/>
    <mergeCell ref="J19:M19"/>
    <mergeCell ref="I30:M30"/>
    <mergeCell ref="G26:H26"/>
    <mergeCell ref="G27:H27"/>
    <mergeCell ref="G28:H28"/>
    <mergeCell ref="J22:M22"/>
    <mergeCell ref="G30:H30"/>
    <mergeCell ref="J20:M20"/>
    <mergeCell ref="G29:H29"/>
    <mergeCell ref="G22:H22"/>
    <mergeCell ref="A20:F20"/>
    <mergeCell ref="G20:H20"/>
    <mergeCell ref="A25:F25"/>
    <mergeCell ref="J23:M29"/>
    <mergeCell ref="G23:H23"/>
    <mergeCell ref="G24:H24"/>
    <mergeCell ref="G25:H25"/>
    <mergeCell ref="A23:F23"/>
    <mergeCell ref="A24:F24"/>
    <mergeCell ref="A39:K39"/>
    <mergeCell ref="A40:K40"/>
    <mergeCell ref="G31:H31"/>
    <mergeCell ref="A32:F32"/>
    <mergeCell ref="A31:F31"/>
    <mergeCell ref="A38:K38"/>
    <mergeCell ref="J31:M31"/>
    <mergeCell ref="A35:M35"/>
    <mergeCell ref="A36:K36"/>
    <mergeCell ref="L36:M36"/>
    <mergeCell ref="G32:H32"/>
    <mergeCell ref="A37:K37"/>
    <mergeCell ref="A34:M34"/>
    <mergeCell ref="J32:M32"/>
    <mergeCell ref="A30:F30"/>
    <mergeCell ref="A28:F28"/>
    <mergeCell ref="A29:F29"/>
    <mergeCell ref="A26:F26"/>
    <mergeCell ref="A27:F27"/>
    <mergeCell ref="G72:J72"/>
    <mergeCell ref="A72:F72"/>
    <mergeCell ref="A47:H47"/>
    <mergeCell ref="A46:H46"/>
    <mergeCell ref="A41:K41"/>
    <mergeCell ref="A44:K44"/>
    <mergeCell ref="A42:K42"/>
    <mergeCell ref="A43:K43"/>
    <mergeCell ref="A71:J71"/>
    <mergeCell ref="A66:C66"/>
    <mergeCell ref="A65:C65"/>
    <mergeCell ref="A59:C59"/>
    <mergeCell ref="A60:C60"/>
    <mergeCell ref="A62:C62"/>
    <mergeCell ref="A69:M69"/>
    <mergeCell ref="A68:M6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M21"/>
  <sheetViews>
    <sheetView showGridLines="0" topLeftCell="A12" workbookViewId="0">
      <selection activeCell="B21" sqref="B21"/>
    </sheetView>
  </sheetViews>
  <sheetFormatPr defaultColWidth="8.81640625" defaultRowHeight="14.5" x14ac:dyDescent="0.35"/>
  <cols>
    <col min="1" max="1" width="48" style="55" customWidth="1"/>
    <col min="2" max="6" width="18" style="55" bestFit="1" customWidth="1"/>
    <col min="7" max="12" width="16.54296875" style="55" customWidth="1"/>
    <col min="13" max="16384" width="8.81640625" style="55"/>
  </cols>
  <sheetData>
    <row r="1" spans="1:13" x14ac:dyDescent="0.35">
      <c r="A1" s="31" t="s">
        <v>89</v>
      </c>
    </row>
    <row r="2" spans="1:13" ht="15" customHeight="1" x14ac:dyDescent="0.35">
      <c r="A2" s="152" t="s">
        <v>17</v>
      </c>
      <c r="B2" s="152"/>
      <c r="C2" s="152"/>
      <c r="D2" s="62"/>
      <c r="E2" s="62"/>
    </row>
    <row r="3" spans="1:13" x14ac:dyDescent="0.35">
      <c r="A3" s="241" t="s">
        <v>20</v>
      </c>
      <c r="B3" s="241"/>
      <c r="C3" s="241"/>
      <c r="D3" s="241"/>
      <c r="E3" s="241"/>
      <c r="F3" s="241"/>
      <c r="G3" s="241"/>
      <c r="H3" s="241"/>
      <c r="I3" s="241"/>
      <c r="J3" s="241"/>
      <c r="K3" s="241"/>
    </row>
    <row r="4" spans="1:13" x14ac:dyDescent="0.35">
      <c r="A4" s="150"/>
      <c r="B4" s="150"/>
      <c r="C4" s="150"/>
      <c r="D4" s="150"/>
      <c r="E4" s="150"/>
      <c r="F4" s="150"/>
      <c r="G4" s="150"/>
      <c r="H4" s="150"/>
      <c r="I4" s="150"/>
      <c r="J4" s="150"/>
      <c r="K4" s="150"/>
    </row>
    <row r="5" spans="1:13" ht="15" thickBot="1" x14ac:dyDescent="0.4"/>
    <row r="6" spans="1:13" ht="15" thickBot="1" x14ac:dyDescent="0.4">
      <c r="A6" s="56" t="s">
        <v>1</v>
      </c>
      <c r="B6" s="57" t="s">
        <v>2</v>
      </c>
      <c r="C6" s="63"/>
      <c r="D6" s="63"/>
      <c r="E6" s="63"/>
      <c r="F6" s="63"/>
      <c r="G6" s="63"/>
      <c r="H6" s="63"/>
      <c r="I6" s="63"/>
      <c r="J6" s="63"/>
      <c r="K6" s="63"/>
      <c r="L6" s="58"/>
    </row>
    <row r="7" spans="1:13" s="65" customFormat="1" ht="15" thickBot="1" x14ac:dyDescent="0.4">
      <c r="A7" s="64" t="s">
        <v>90</v>
      </c>
      <c r="B7" s="69">
        <v>220544</v>
      </c>
      <c r="C7" s="60"/>
      <c r="D7" s="60"/>
      <c r="E7" s="60"/>
      <c r="F7" s="60"/>
      <c r="G7" s="60"/>
      <c r="H7" s="60"/>
      <c r="I7" s="60"/>
      <c r="J7" s="60"/>
      <c r="K7" s="60"/>
      <c r="L7" s="60"/>
    </row>
    <row r="9" spans="1:13" ht="15" thickBot="1" x14ac:dyDescent="0.4"/>
    <row r="10" spans="1:13" ht="15" thickBot="1" x14ac:dyDescent="0.4">
      <c r="A10" s="56" t="s">
        <v>1</v>
      </c>
      <c r="B10" s="57" t="s">
        <v>2</v>
      </c>
      <c r="C10" s="58"/>
      <c r="D10" s="58"/>
      <c r="E10" s="58"/>
      <c r="F10" s="58"/>
      <c r="G10" s="58"/>
      <c r="H10" s="58"/>
      <c r="I10" s="58"/>
      <c r="J10" s="58"/>
      <c r="K10" s="58"/>
      <c r="L10" s="58"/>
      <c r="M10" s="66"/>
    </row>
    <row r="11" spans="1:13" s="65" customFormat="1" ht="15" thickBot="1" x14ac:dyDescent="0.4">
      <c r="A11" s="64" t="s">
        <v>91</v>
      </c>
      <c r="B11" s="61">
        <v>48449</v>
      </c>
      <c r="C11" s="60"/>
      <c r="D11" s="60"/>
      <c r="E11" s="60"/>
      <c r="F11" s="60"/>
      <c r="G11" s="60"/>
      <c r="H11" s="60"/>
      <c r="I11" s="60"/>
      <c r="J11" s="60"/>
      <c r="K11" s="60"/>
      <c r="L11" s="60"/>
      <c r="M11" s="66"/>
    </row>
    <row r="13" spans="1:13" ht="15" thickBot="1" x14ac:dyDescent="0.4"/>
    <row r="14" spans="1:13" ht="29.5" thickBot="1" x14ac:dyDescent="0.4">
      <c r="A14" s="56" t="s">
        <v>1</v>
      </c>
      <c r="B14" s="56" t="s">
        <v>92</v>
      </c>
      <c r="C14" s="56" t="s">
        <v>93</v>
      </c>
      <c r="D14" s="56" t="s">
        <v>94</v>
      </c>
      <c r="E14" s="56" t="s">
        <v>95</v>
      </c>
      <c r="F14" s="56" t="s">
        <v>96</v>
      </c>
      <c r="G14" s="67" t="s">
        <v>97</v>
      </c>
      <c r="H14" s="67" t="s">
        <v>98</v>
      </c>
      <c r="I14" s="67" t="s">
        <v>99</v>
      </c>
      <c r="J14" s="67" t="s">
        <v>100</v>
      </c>
      <c r="K14" s="67" t="s">
        <v>101</v>
      </c>
      <c r="L14" s="67" t="s">
        <v>102</v>
      </c>
    </row>
    <row r="15" spans="1:13" ht="15" thickBot="1" x14ac:dyDescent="0.4">
      <c r="A15" s="64" t="s">
        <v>103</v>
      </c>
      <c r="B15" s="68"/>
      <c r="C15" s="61">
        <v>48449</v>
      </c>
      <c r="D15" s="61">
        <v>48449</v>
      </c>
      <c r="E15" s="61">
        <v>48449</v>
      </c>
      <c r="F15" s="61">
        <v>48449</v>
      </c>
      <c r="G15" s="61">
        <v>48449</v>
      </c>
      <c r="H15" s="61">
        <v>48449</v>
      </c>
      <c r="I15" s="61">
        <v>48449</v>
      </c>
      <c r="J15" s="61">
        <v>48499</v>
      </c>
      <c r="K15" s="61">
        <v>48449</v>
      </c>
      <c r="L15" s="61">
        <v>48449</v>
      </c>
    </row>
    <row r="16" spans="1:13" ht="15" thickBot="1" x14ac:dyDescent="0.4"/>
    <row r="17" spans="1:4" ht="29.5" thickBot="1" x14ac:dyDescent="0.4">
      <c r="A17" s="56" t="s">
        <v>1</v>
      </c>
      <c r="B17" s="56" t="s">
        <v>95</v>
      </c>
      <c r="C17" s="67" t="s">
        <v>98</v>
      </c>
      <c r="D17" s="67" t="s">
        <v>101</v>
      </c>
    </row>
    <row r="18" spans="1:4" ht="15" thickBot="1" x14ac:dyDescent="0.4">
      <c r="A18" s="64" t="s">
        <v>104</v>
      </c>
      <c r="B18" s="61">
        <v>220544</v>
      </c>
      <c r="C18" s="61">
        <v>220544</v>
      </c>
      <c r="D18" s="61">
        <v>220544</v>
      </c>
    </row>
    <row r="19" spans="1:4" ht="15" thickBot="1" x14ac:dyDescent="0.4"/>
    <row r="20" spans="1:4" ht="29.15" customHeight="1" thickBot="1" x14ac:dyDescent="0.4">
      <c r="A20" s="56" t="s">
        <v>1</v>
      </c>
      <c r="B20" s="57" t="s">
        <v>2</v>
      </c>
    </row>
    <row r="21" spans="1:4" ht="15" thickBot="1" x14ac:dyDescent="0.4">
      <c r="A21" s="64" t="s">
        <v>105</v>
      </c>
      <c r="B21" s="61">
        <v>112826</v>
      </c>
    </row>
  </sheetData>
  <sheetProtection password="C423" sheet="1" selectLockedCells="1"/>
  <mergeCells count="2">
    <mergeCell ref="A2:C2"/>
    <mergeCell ref="A3:K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L11"/>
  <sheetViews>
    <sheetView showGridLines="0" workbookViewId="0">
      <selection activeCell="C11" sqref="C11:L11"/>
    </sheetView>
  </sheetViews>
  <sheetFormatPr defaultColWidth="8.81640625" defaultRowHeight="14.5" x14ac:dyDescent="0.35"/>
  <cols>
    <col min="1" max="1" width="31.81640625" style="55" customWidth="1"/>
    <col min="2" max="6" width="18" style="55" bestFit="1" customWidth="1"/>
    <col min="7" max="12" width="16.1796875" style="55" bestFit="1" customWidth="1"/>
    <col min="13" max="16384" width="8.81640625" style="55"/>
  </cols>
  <sheetData>
    <row r="1" spans="1:12" x14ac:dyDescent="0.35">
      <c r="A1" s="31" t="s">
        <v>106</v>
      </c>
    </row>
    <row r="2" spans="1:12" ht="15" customHeight="1" x14ac:dyDescent="0.35">
      <c r="A2" s="152" t="s">
        <v>17</v>
      </c>
      <c r="B2" s="152"/>
      <c r="C2" s="152"/>
      <c r="D2" s="62"/>
      <c r="E2" s="62"/>
    </row>
    <row r="3" spans="1:12" x14ac:dyDescent="0.35">
      <c r="A3" s="70" t="s">
        <v>20</v>
      </c>
    </row>
    <row r="5" spans="1:12" ht="15" thickBot="1" x14ac:dyDescent="0.4"/>
    <row r="6" spans="1:12" ht="29.5" customHeight="1" thickBot="1" x14ac:dyDescent="0.4">
      <c r="A6" s="67" t="s">
        <v>1</v>
      </c>
      <c r="B6" s="57" t="s">
        <v>2</v>
      </c>
      <c r="C6" s="58"/>
      <c r="D6" s="58"/>
      <c r="E6" s="58"/>
      <c r="F6" s="58"/>
      <c r="G6" s="58"/>
      <c r="H6" s="58"/>
      <c r="I6" s="58"/>
      <c r="J6" s="58"/>
      <c r="K6" s="58"/>
      <c r="L6" s="58"/>
    </row>
    <row r="7" spans="1:12" ht="15" thickBot="1" x14ac:dyDescent="0.4">
      <c r="A7" s="64" t="s">
        <v>107</v>
      </c>
      <c r="B7" s="61">
        <v>260487.91385228862</v>
      </c>
      <c r="C7" s="60"/>
      <c r="D7" s="60"/>
      <c r="E7" s="60"/>
      <c r="F7" s="60"/>
      <c r="G7" s="60"/>
      <c r="H7" s="60"/>
      <c r="I7" s="60"/>
      <c r="J7" s="60"/>
      <c r="K7" s="60"/>
      <c r="L7" s="60"/>
    </row>
    <row r="9" spans="1:12" ht="15" thickBot="1" x14ac:dyDescent="0.4"/>
    <row r="10" spans="1:12" ht="15" thickBot="1" x14ac:dyDescent="0.4">
      <c r="A10" s="67" t="s">
        <v>1</v>
      </c>
      <c r="B10" s="57" t="s">
        <v>108</v>
      </c>
      <c r="C10" s="57" t="s">
        <v>109</v>
      </c>
      <c r="D10" s="57" t="s">
        <v>110</v>
      </c>
      <c r="E10" s="57" t="s">
        <v>111</v>
      </c>
      <c r="F10" s="57" t="s">
        <v>112</v>
      </c>
      <c r="G10" s="71" t="s">
        <v>113</v>
      </c>
      <c r="H10" s="71" t="s">
        <v>114</v>
      </c>
      <c r="I10" s="71" t="s">
        <v>115</v>
      </c>
      <c r="J10" s="71" t="s">
        <v>116</v>
      </c>
      <c r="K10" s="71" t="s">
        <v>117</v>
      </c>
      <c r="L10" s="72" t="s">
        <v>118</v>
      </c>
    </row>
    <row r="11" spans="1:12" ht="15" thickBot="1" x14ac:dyDescent="0.4">
      <c r="A11" s="64" t="s">
        <v>119</v>
      </c>
      <c r="B11" s="68"/>
      <c r="C11" s="61">
        <v>93163.663852288621</v>
      </c>
      <c r="D11" s="61">
        <v>93163.663852288621</v>
      </c>
      <c r="E11" s="61">
        <v>93163.663852288621</v>
      </c>
      <c r="F11" s="61">
        <v>93163.663852288621</v>
      </c>
      <c r="G11" s="61">
        <v>95026.937129334401</v>
      </c>
      <c r="H11" s="61">
        <v>95026.937129334401</v>
      </c>
      <c r="I11" s="61">
        <v>95026.937129334401</v>
      </c>
      <c r="J11" s="61">
        <v>96927.47587192108</v>
      </c>
      <c r="K11" s="61">
        <v>96927.47587192108</v>
      </c>
      <c r="L11" s="61">
        <v>96927.47587192108</v>
      </c>
    </row>
  </sheetData>
  <sheetProtection algorithmName="SHA-512" hashValue="XEDZfdkJUEA70NoF0QWWjRGISlH5vn8H+Z2J3QuydDem8EErYsHbZfiBP/a3Pd0/aXXwkA5BNmh3wKlDPswq2Q==" saltValue="yk5DJ1ANed8QndhDcakzNA==" spinCount="100000" sheet="1" selectLockedCells="1"/>
  <mergeCells count="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L45"/>
  <sheetViews>
    <sheetView showGridLines="0" zoomScale="108" zoomScaleNormal="108" workbookViewId="0">
      <selection activeCell="B42" sqref="B42:L42"/>
    </sheetView>
  </sheetViews>
  <sheetFormatPr defaultColWidth="8.81640625" defaultRowHeight="14.5" x14ac:dyDescent="0.35"/>
  <cols>
    <col min="1" max="1" width="46.54296875" style="55" customWidth="1"/>
    <col min="2" max="6" width="18.453125" style="55" bestFit="1" customWidth="1"/>
    <col min="7" max="12" width="16.453125" style="55" bestFit="1" customWidth="1"/>
    <col min="13" max="21" width="8.81640625" style="55"/>
    <col min="22" max="22" width="0" style="55" hidden="1" customWidth="1"/>
    <col min="23" max="16384" width="8.81640625" style="55"/>
  </cols>
  <sheetData>
    <row r="1" spans="1:12" x14ac:dyDescent="0.35">
      <c r="A1" s="31" t="s">
        <v>120</v>
      </c>
    </row>
    <row r="2" spans="1:12" ht="15" customHeight="1" x14ac:dyDescent="0.35">
      <c r="A2" s="152" t="s">
        <v>17</v>
      </c>
      <c r="B2" s="152"/>
      <c r="C2" s="152"/>
      <c r="D2" s="62"/>
      <c r="E2" s="62"/>
    </row>
    <row r="3" spans="1:12" x14ac:dyDescent="0.35">
      <c r="A3" s="70" t="s">
        <v>20</v>
      </c>
    </row>
    <row r="4" spans="1:12" x14ac:dyDescent="0.35">
      <c r="A4" s="62"/>
    </row>
    <row r="5" spans="1:12" ht="15" thickBot="1" x14ac:dyDescent="0.4"/>
    <row r="6" spans="1:12" ht="15" thickBot="1" x14ac:dyDescent="0.4">
      <c r="A6" s="56" t="s">
        <v>1</v>
      </c>
      <c r="B6" s="57" t="s">
        <v>2</v>
      </c>
      <c r="C6" s="58"/>
      <c r="D6" s="73"/>
      <c r="E6" s="58"/>
      <c r="G6" s="58"/>
      <c r="H6" s="58"/>
      <c r="I6" s="58"/>
      <c r="J6" s="58"/>
      <c r="K6" s="58"/>
      <c r="L6" s="58"/>
    </row>
    <row r="7" spans="1:12" ht="15" thickBot="1" x14ac:dyDescent="0.4">
      <c r="A7" s="64" t="s">
        <v>121</v>
      </c>
      <c r="B7" s="61">
        <v>145950</v>
      </c>
      <c r="C7" s="60"/>
      <c r="D7" s="74"/>
      <c r="E7" s="60"/>
      <c r="F7" s="60"/>
      <c r="G7" s="60"/>
      <c r="H7" s="60"/>
      <c r="I7" s="60"/>
      <c r="J7" s="60"/>
      <c r="K7" s="60"/>
      <c r="L7" s="60"/>
    </row>
    <row r="8" spans="1:12" x14ac:dyDescent="0.35">
      <c r="A8" s="65"/>
      <c r="B8" s="60"/>
      <c r="C8" s="60"/>
      <c r="D8" s="74"/>
      <c r="E8" s="60"/>
      <c r="F8" s="60"/>
      <c r="G8" s="60"/>
      <c r="H8" s="60"/>
      <c r="I8" s="60"/>
      <c r="J8" s="60"/>
      <c r="K8" s="60"/>
      <c r="L8" s="60"/>
    </row>
    <row r="9" spans="1:12" ht="15" thickBot="1" x14ac:dyDescent="0.4"/>
    <row r="10" spans="1:12" ht="15" thickBot="1" x14ac:dyDescent="0.4">
      <c r="A10" s="56" t="s">
        <v>1</v>
      </c>
      <c r="B10" s="57" t="s">
        <v>2</v>
      </c>
      <c r="C10" s="58"/>
      <c r="D10" s="58"/>
      <c r="E10" s="58"/>
      <c r="F10" s="58"/>
      <c r="G10" s="58"/>
      <c r="H10" s="58"/>
      <c r="I10" s="58"/>
      <c r="J10" s="58"/>
      <c r="K10" s="58"/>
      <c r="L10" s="58"/>
    </row>
    <row r="11" spans="1:12" ht="15" thickBot="1" x14ac:dyDescent="0.4">
      <c r="A11" s="64" t="s">
        <v>122</v>
      </c>
      <c r="B11" s="61">
        <v>331804</v>
      </c>
      <c r="C11" s="60"/>
      <c r="D11" s="60"/>
      <c r="E11" s="60"/>
      <c r="F11" s="60"/>
      <c r="G11" s="60"/>
      <c r="H11" s="60"/>
      <c r="I11" s="60"/>
      <c r="J11" s="60"/>
      <c r="K11" s="60"/>
      <c r="L11" s="60"/>
    </row>
    <row r="12" spans="1:12" x14ac:dyDescent="0.35">
      <c r="A12" s="65"/>
      <c r="B12" s="60"/>
      <c r="C12" s="60"/>
      <c r="D12" s="60"/>
      <c r="E12" s="60"/>
      <c r="F12" s="60"/>
      <c r="G12" s="60"/>
      <c r="H12" s="60"/>
      <c r="I12" s="60"/>
      <c r="J12" s="60"/>
      <c r="K12" s="60"/>
      <c r="L12" s="60"/>
    </row>
    <row r="13" spans="1:12" ht="15" thickBot="1" x14ac:dyDescent="0.4"/>
    <row r="14" spans="1:12" ht="15" thickBot="1" x14ac:dyDescent="0.4">
      <c r="A14" s="67" t="s">
        <v>1</v>
      </c>
      <c r="B14" s="71" t="s">
        <v>108</v>
      </c>
      <c r="C14" s="71" t="s">
        <v>109</v>
      </c>
      <c r="D14" s="71" t="s">
        <v>110</v>
      </c>
      <c r="E14" s="71" t="s">
        <v>111</v>
      </c>
      <c r="F14" s="71" t="s">
        <v>112</v>
      </c>
      <c r="G14" s="71" t="s">
        <v>113</v>
      </c>
      <c r="H14" s="71" t="s">
        <v>114</v>
      </c>
      <c r="I14" s="71" t="s">
        <v>115</v>
      </c>
      <c r="J14" s="71" t="s">
        <v>116</v>
      </c>
      <c r="K14" s="71" t="s">
        <v>117</v>
      </c>
      <c r="L14" s="72" t="s">
        <v>118</v>
      </c>
    </row>
    <row r="15" spans="1:12" x14ac:dyDescent="0.35">
      <c r="A15" s="75" t="s">
        <v>123</v>
      </c>
      <c r="B15" s="76"/>
      <c r="C15" s="76"/>
      <c r="D15" s="76"/>
      <c r="E15" s="76"/>
      <c r="F15" s="76"/>
      <c r="G15" s="76"/>
      <c r="H15" s="76"/>
      <c r="I15" s="76"/>
      <c r="J15" s="76"/>
      <c r="K15" s="76"/>
      <c r="L15" s="76"/>
    </row>
    <row r="16" spans="1:12" x14ac:dyDescent="0.35">
      <c r="A16" s="77" t="s">
        <v>124</v>
      </c>
      <c r="B16" s="84">
        <v>2590.2770141185379</v>
      </c>
      <c r="C16" s="84">
        <v>2590.2770141185379</v>
      </c>
      <c r="D16" s="84">
        <v>2590.2770141185379</v>
      </c>
      <c r="E16" s="84">
        <v>2590.2770141185379</v>
      </c>
      <c r="F16" s="84">
        <v>2590.2770141185379</v>
      </c>
      <c r="G16" s="84">
        <v>2642.0825544009085</v>
      </c>
      <c r="H16" s="84">
        <v>2642.0825544009085</v>
      </c>
      <c r="I16" s="84">
        <v>2642.0825544009085</v>
      </c>
      <c r="J16" s="84">
        <v>2694.9242054889269</v>
      </c>
      <c r="K16" s="84">
        <v>2694.9242054889269</v>
      </c>
      <c r="L16" s="84">
        <v>2694.9242054889269</v>
      </c>
    </row>
    <row r="17" spans="1:12" x14ac:dyDescent="0.35">
      <c r="A17" s="77" t="s">
        <v>125</v>
      </c>
      <c r="B17" s="78">
        <v>120</v>
      </c>
      <c r="C17" s="78">
        <v>140</v>
      </c>
      <c r="D17" s="78">
        <v>160</v>
      </c>
      <c r="E17" s="78">
        <v>160</v>
      </c>
      <c r="F17" s="78">
        <v>160</v>
      </c>
      <c r="G17" s="78">
        <v>160</v>
      </c>
      <c r="H17" s="78">
        <v>160</v>
      </c>
      <c r="I17" s="78">
        <v>160</v>
      </c>
      <c r="J17" s="78">
        <v>160</v>
      </c>
      <c r="K17" s="78">
        <v>160</v>
      </c>
      <c r="L17" s="78">
        <v>160</v>
      </c>
    </row>
    <row r="18" spans="1:12" ht="15" thickBot="1" x14ac:dyDescent="0.4">
      <c r="A18" s="79" t="s">
        <v>35</v>
      </c>
      <c r="B18" s="80">
        <f>B17*B16</f>
        <v>310833.24169422453</v>
      </c>
      <c r="C18" s="80">
        <f t="shared" ref="C18:L18" si="0">C17*C16</f>
        <v>362638.78197659529</v>
      </c>
      <c r="D18" s="80">
        <f t="shared" si="0"/>
        <v>414444.32225896604</v>
      </c>
      <c r="E18" s="80">
        <f t="shared" si="0"/>
        <v>414444.32225896604</v>
      </c>
      <c r="F18" s="80">
        <f t="shared" si="0"/>
        <v>414444.32225896604</v>
      </c>
      <c r="G18" s="80">
        <f t="shared" si="0"/>
        <v>422733.20870414539</v>
      </c>
      <c r="H18" s="80">
        <f t="shared" si="0"/>
        <v>422733.20870414539</v>
      </c>
      <c r="I18" s="80">
        <f t="shared" si="0"/>
        <v>422733.20870414539</v>
      </c>
      <c r="J18" s="80">
        <f t="shared" si="0"/>
        <v>431187.87287822831</v>
      </c>
      <c r="K18" s="80">
        <f t="shared" si="0"/>
        <v>431187.87287822831</v>
      </c>
      <c r="L18" s="80">
        <f t="shared" si="0"/>
        <v>431187.87287822831</v>
      </c>
    </row>
    <row r="20" spans="1:12" ht="15" thickBot="1" x14ac:dyDescent="0.4"/>
    <row r="21" spans="1:12" ht="15" thickBot="1" x14ac:dyDescent="0.4">
      <c r="A21" s="56" t="s">
        <v>1</v>
      </c>
      <c r="B21" s="57" t="s">
        <v>2</v>
      </c>
    </row>
    <row r="22" spans="1:12" ht="29.5" thickBot="1" x14ac:dyDescent="0.4">
      <c r="A22" s="81" t="s">
        <v>126</v>
      </c>
      <c r="B22" s="61">
        <v>51860.852625187719</v>
      </c>
    </row>
    <row r="23" spans="1:12" x14ac:dyDescent="0.35">
      <c r="A23" s="82"/>
      <c r="B23" s="60"/>
    </row>
    <row r="24" spans="1:12" ht="15" thickBot="1" x14ac:dyDescent="0.4">
      <c r="A24" s="82"/>
      <c r="B24" s="60"/>
    </row>
    <row r="25" spans="1:12" ht="15" thickBot="1" x14ac:dyDescent="0.4">
      <c r="A25" s="56" t="s">
        <v>1</v>
      </c>
      <c r="B25" s="57" t="s">
        <v>108</v>
      </c>
      <c r="C25" s="57" t="s">
        <v>109</v>
      </c>
      <c r="D25" s="57" t="s">
        <v>110</v>
      </c>
      <c r="E25" s="57" t="s">
        <v>111</v>
      </c>
      <c r="F25" s="57" t="s">
        <v>112</v>
      </c>
      <c r="G25" s="71" t="s">
        <v>113</v>
      </c>
      <c r="H25" s="71" t="s">
        <v>114</v>
      </c>
      <c r="I25" s="71" t="s">
        <v>115</v>
      </c>
      <c r="J25" s="71" t="s">
        <v>116</v>
      </c>
      <c r="K25" s="71" t="s">
        <v>117</v>
      </c>
      <c r="L25" s="72" t="s">
        <v>118</v>
      </c>
    </row>
    <row r="26" spans="1:12" ht="29.5" thickBot="1" x14ac:dyDescent="0.4">
      <c r="A26" s="81" t="s">
        <v>127</v>
      </c>
      <c r="B26" s="61">
        <v>37254.854131568296</v>
      </c>
      <c r="C26" s="61">
        <v>37254.854131568296</v>
      </c>
      <c r="D26" s="61">
        <v>37254.854131568296</v>
      </c>
      <c r="E26" s="61">
        <v>37254.854131568296</v>
      </c>
      <c r="F26" s="61">
        <v>37254.854131568296</v>
      </c>
      <c r="G26" s="61">
        <v>37999.95121419966</v>
      </c>
      <c r="H26" s="61">
        <v>37999.95121419966</v>
      </c>
      <c r="I26" s="61">
        <v>37999.95121419966</v>
      </c>
      <c r="J26" s="61">
        <v>38759.950238483652</v>
      </c>
      <c r="K26" s="61">
        <v>38759.950238483652</v>
      </c>
      <c r="L26" s="61">
        <v>38759.950238483652</v>
      </c>
    </row>
    <row r="27" spans="1:12" x14ac:dyDescent="0.35">
      <c r="A27" s="82"/>
      <c r="B27" s="60"/>
    </row>
    <row r="28" spans="1:12" ht="15" thickBot="1" x14ac:dyDescent="0.4">
      <c r="A28" s="82"/>
      <c r="B28" s="60"/>
    </row>
    <row r="29" spans="1:12" ht="15" thickBot="1" x14ac:dyDescent="0.4">
      <c r="A29" s="56" t="s">
        <v>1</v>
      </c>
      <c r="B29" s="57" t="s">
        <v>108</v>
      </c>
      <c r="C29" s="57" t="s">
        <v>109</v>
      </c>
      <c r="D29" s="57" t="s">
        <v>110</v>
      </c>
      <c r="E29" s="57" t="s">
        <v>111</v>
      </c>
      <c r="F29" s="57" t="s">
        <v>112</v>
      </c>
      <c r="G29" s="71" t="s">
        <v>113</v>
      </c>
      <c r="H29" s="71" t="s">
        <v>114</v>
      </c>
      <c r="I29" s="71" t="s">
        <v>115</v>
      </c>
      <c r="J29" s="71" t="s">
        <v>116</v>
      </c>
      <c r="K29" s="71" t="s">
        <v>117</v>
      </c>
      <c r="L29" s="72" t="s">
        <v>118</v>
      </c>
    </row>
    <row r="30" spans="1:12" ht="15" thickBot="1" x14ac:dyDescent="0.4">
      <c r="A30" s="81" t="s">
        <v>128</v>
      </c>
      <c r="B30" s="61">
        <v>37254.854131568296</v>
      </c>
      <c r="C30" s="61">
        <v>37254.854131568296</v>
      </c>
      <c r="D30" s="61">
        <v>37254.854131568296</v>
      </c>
      <c r="E30" s="61">
        <v>37254.854131568296</v>
      </c>
      <c r="F30" s="61">
        <v>37254.854131568296</v>
      </c>
      <c r="G30" s="61">
        <v>37999.95121419966</v>
      </c>
      <c r="H30" s="61">
        <v>37999.95121419966</v>
      </c>
      <c r="I30" s="61">
        <v>37999.95121419966</v>
      </c>
      <c r="J30" s="61">
        <v>38759.950238483652</v>
      </c>
      <c r="K30" s="61">
        <v>38759.950238483652</v>
      </c>
      <c r="L30" s="61">
        <v>38759.950238483652</v>
      </c>
    </row>
    <row r="31" spans="1:12" x14ac:dyDescent="0.35">
      <c r="A31" s="82"/>
      <c r="B31" s="60"/>
    </row>
    <row r="32" spans="1:12" ht="15" thickBot="1" x14ac:dyDescent="0.4">
      <c r="A32" s="82"/>
      <c r="B32" s="60"/>
    </row>
    <row r="33" spans="1:12" ht="15" thickBot="1" x14ac:dyDescent="0.4">
      <c r="A33" s="56" t="s">
        <v>1</v>
      </c>
      <c r="B33" s="57" t="s">
        <v>108</v>
      </c>
      <c r="C33" s="57" t="s">
        <v>109</v>
      </c>
      <c r="D33" s="57" t="s">
        <v>110</v>
      </c>
      <c r="E33" s="57" t="s">
        <v>111</v>
      </c>
      <c r="F33" s="57" t="s">
        <v>112</v>
      </c>
      <c r="G33" s="71" t="s">
        <v>113</v>
      </c>
      <c r="H33" s="71" t="s">
        <v>114</v>
      </c>
      <c r="I33" s="71" t="s">
        <v>115</v>
      </c>
      <c r="J33" s="71" t="s">
        <v>116</v>
      </c>
      <c r="K33" s="71" t="s">
        <v>117</v>
      </c>
      <c r="L33" s="72" t="s">
        <v>118</v>
      </c>
    </row>
    <row r="34" spans="1:12" ht="15" thickBot="1" x14ac:dyDescent="0.4">
      <c r="A34" s="81" t="s">
        <v>129</v>
      </c>
      <c r="B34" s="61">
        <v>27121.632927500053</v>
      </c>
      <c r="C34" s="61">
        <v>27121.632927500053</v>
      </c>
      <c r="D34" s="61">
        <v>27121.632927500053</v>
      </c>
      <c r="E34" s="61">
        <v>27121.632927500053</v>
      </c>
      <c r="F34" s="61">
        <v>27121.632927500053</v>
      </c>
      <c r="G34" s="61">
        <v>27664.065586050056</v>
      </c>
      <c r="H34" s="61">
        <v>27664.065586050056</v>
      </c>
      <c r="I34" s="61">
        <v>27664.065586050056</v>
      </c>
      <c r="J34" s="61">
        <v>28217.346897771055</v>
      </c>
      <c r="K34" s="61">
        <v>28217.346897771055</v>
      </c>
      <c r="L34" s="61">
        <v>28217.346897771055</v>
      </c>
    </row>
    <row r="35" spans="1:12" x14ac:dyDescent="0.35">
      <c r="A35" s="82"/>
      <c r="B35" s="60"/>
    </row>
    <row r="36" spans="1:12" ht="15" thickBot="1" x14ac:dyDescent="0.4">
      <c r="A36" s="82"/>
      <c r="B36" s="60"/>
    </row>
    <row r="37" spans="1:12" ht="15" thickBot="1" x14ac:dyDescent="0.4">
      <c r="A37" s="56" t="s">
        <v>1</v>
      </c>
      <c r="B37" s="57" t="s">
        <v>108</v>
      </c>
      <c r="C37" s="57" t="s">
        <v>109</v>
      </c>
      <c r="D37" s="57" t="s">
        <v>110</v>
      </c>
      <c r="E37" s="57" t="s">
        <v>111</v>
      </c>
      <c r="F37" s="57" t="s">
        <v>112</v>
      </c>
      <c r="G37" s="71" t="s">
        <v>113</v>
      </c>
      <c r="H37" s="71" t="s">
        <v>114</v>
      </c>
      <c r="I37" s="71" t="s">
        <v>115</v>
      </c>
      <c r="J37" s="71" t="s">
        <v>116</v>
      </c>
      <c r="K37" s="71" t="s">
        <v>117</v>
      </c>
      <c r="L37" s="72" t="s">
        <v>118</v>
      </c>
    </row>
    <row r="38" spans="1:12" ht="15" thickBot="1" x14ac:dyDescent="0.4">
      <c r="A38" s="81" t="s">
        <v>130</v>
      </c>
      <c r="B38" s="61">
        <v>27545.493168066027</v>
      </c>
      <c r="C38" s="61">
        <v>27545.493168066027</v>
      </c>
      <c r="D38" s="61">
        <v>27545.493168066027</v>
      </c>
      <c r="E38" s="61">
        <v>27545.493168066027</v>
      </c>
      <c r="F38" s="61">
        <v>27545.493168066027</v>
      </c>
      <c r="G38" s="61">
        <v>28096.403031427348</v>
      </c>
      <c r="H38" s="61">
        <v>28096.403031427348</v>
      </c>
      <c r="I38" s="61">
        <v>28096.403031427348</v>
      </c>
      <c r="J38" s="61">
        <v>28658.331092055894</v>
      </c>
      <c r="K38" s="61">
        <v>28658.331092055894</v>
      </c>
      <c r="L38" s="61">
        <v>28658.331092055894</v>
      </c>
    </row>
    <row r="39" spans="1:12" x14ac:dyDescent="0.35">
      <c r="A39" s="82"/>
      <c r="B39" s="60"/>
    </row>
    <row r="40" spans="1:12" ht="15" thickBot="1" x14ac:dyDescent="0.4">
      <c r="A40" s="82"/>
      <c r="B40" s="60"/>
    </row>
    <row r="41" spans="1:12" ht="15" thickBot="1" x14ac:dyDescent="0.4">
      <c r="A41" s="56" t="s">
        <v>1</v>
      </c>
      <c r="B41" s="57" t="s">
        <v>108</v>
      </c>
      <c r="C41" s="57" t="s">
        <v>109</v>
      </c>
      <c r="D41" s="57" t="s">
        <v>110</v>
      </c>
      <c r="E41" s="57" t="s">
        <v>111</v>
      </c>
      <c r="F41" s="57" t="s">
        <v>112</v>
      </c>
      <c r="G41" s="71" t="s">
        <v>113</v>
      </c>
      <c r="H41" s="71" t="s">
        <v>114</v>
      </c>
      <c r="I41" s="71" t="s">
        <v>115</v>
      </c>
      <c r="J41" s="71" t="s">
        <v>116</v>
      </c>
      <c r="K41" s="71" t="s">
        <v>117</v>
      </c>
      <c r="L41" s="72" t="s">
        <v>118</v>
      </c>
    </row>
    <row r="42" spans="1:12" ht="29.5" thickBot="1" x14ac:dyDescent="0.4">
      <c r="A42" s="81" t="s">
        <v>131</v>
      </c>
      <c r="B42" s="61">
        <v>127118.44287199061</v>
      </c>
      <c r="C42" s="61">
        <v>127118.44287199061</v>
      </c>
      <c r="D42" s="61">
        <v>127118.44287199061</v>
      </c>
      <c r="E42" s="61">
        <v>127118.44287199061</v>
      </c>
      <c r="F42" s="61">
        <v>127118.44287199061</v>
      </c>
      <c r="G42" s="61">
        <v>129660.81172943042</v>
      </c>
      <c r="H42" s="61">
        <v>129660.81172943042</v>
      </c>
      <c r="I42" s="61">
        <v>129660.81172943042</v>
      </c>
      <c r="J42" s="61">
        <v>132254.02796401904</v>
      </c>
      <c r="K42" s="61">
        <v>132254.02796401904</v>
      </c>
      <c r="L42" s="61">
        <v>132254.02796401904</v>
      </c>
    </row>
    <row r="43" spans="1:12" x14ac:dyDescent="0.35">
      <c r="A43" s="82"/>
      <c r="B43" s="60"/>
    </row>
    <row r="45" spans="1:12" x14ac:dyDescent="0.35">
      <c r="A45" s="83"/>
    </row>
  </sheetData>
  <sheetProtection algorithmName="SHA-512" hashValue="o9AHtiIH7vIimpI69pnnSDC/mnza06GYzBTLkbIPFW0RO368hRCk7/KRnQzzznFOziCXY3aDJdgxvwt8B4d4ag==" saltValue="u94GUDutYqkKXfG7F16CqA==" spinCount="100000" sheet="1" selectLockedCells="1"/>
  <mergeCells count="1">
    <mergeCell ref="A2:C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L41"/>
  <sheetViews>
    <sheetView showGridLines="0" zoomScaleNormal="100" workbookViewId="0">
      <selection activeCell="C39" sqref="C39:L39"/>
    </sheetView>
  </sheetViews>
  <sheetFormatPr defaultColWidth="8.81640625" defaultRowHeight="14.5" x14ac:dyDescent="0.35"/>
  <cols>
    <col min="1" max="1" width="43.1796875" style="55" customWidth="1"/>
    <col min="2" max="4" width="18" style="55" bestFit="1" customWidth="1"/>
    <col min="5" max="5" width="18.453125" style="55" customWidth="1"/>
    <col min="6" max="6" width="18" style="55" bestFit="1" customWidth="1"/>
    <col min="7" max="12" width="16.1796875" style="55" bestFit="1" customWidth="1"/>
    <col min="13" max="21" width="8.81640625" style="55"/>
    <col min="22" max="22" width="0" style="55" hidden="1" customWidth="1"/>
    <col min="23" max="16384" width="8.81640625" style="55"/>
  </cols>
  <sheetData>
    <row r="1" spans="1:12" x14ac:dyDescent="0.35">
      <c r="A1" s="31" t="s">
        <v>132</v>
      </c>
      <c r="D1" s="85"/>
      <c r="E1" s="85"/>
    </row>
    <row r="2" spans="1:12" x14ac:dyDescent="0.35">
      <c r="A2" s="152" t="s">
        <v>17</v>
      </c>
      <c r="B2" s="152"/>
      <c r="C2" s="152"/>
      <c r="D2" s="85"/>
      <c r="E2" s="85"/>
    </row>
    <row r="3" spans="1:12" x14ac:dyDescent="0.35">
      <c r="A3" s="70" t="s">
        <v>20</v>
      </c>
      <c r="D3" s="85"/>
      <c r="E3" s="85"/>
    </row>
    <row r="4" spans="1:12" x14ac:dyDescent="0.35">
      <c r="A4" s="86"/>
      <c r="B4" s="85"/>
      <c r="C4" s="85"/>
      <c r="D4" s="85"/>
      <c r="E4" s="85"/>
    </row>
    <row r="5" spans="1:12" ht="15" thickBot="1" x14ac:dyDescent="0.4">
      <c r="C5" s="66"/>
      <c r="D5" s="66"/>
      <c r="E5" s="66"/>
      <c r="F5" s="66"/>
      <c r="G5" s="66"/>
      <c r="H5" s="66"/>
      <c r="I5" s="66"/>
      <c r="J5" s="66"/>
      <c r="K5" s="66"/>
      <c r="L5" s="66"/>
    </row>
    <row r="6" spans="1:12" ht="15" thickBot="1" x14ac:dyDescent="0.4">
      <c r="A6" s="67" t="s">
        <v>1</v>
      </c>
      <c r="B6" s="71" t="s">
        <v>2</v>
      </c>
      <c r="C6" s="58"/>
      <c r="D6" s="58"/>
      <c r="E6" s="73"/>
      <c r="F6" s="58"/>
      <c r="G6" s="58"/>
      <c r="H6" s="58"/>
      <c r="I6" s="58"/>
      <c r="J6" s="58"/>
      <c r="K6" s="58"/>
      <c r="L6" s="58"/>
    </row>
    <row r="7" spans="1:12" ht="15" thickBot="1" x14ac:dyDescent="0.4">
      <c r="A7" s="64" t="s">
        <v>133</v>
      </c>
      <c r="B7" s="61">
        <v>153452.97912232674</v>
      </c>
      <c r="C7" s="60"/>
      <c r="D7" s="60"/>
      <c r="E7" s="60"/>
      <c r="F7" s="60"/>
      <c r="G7" s="60"/>
      <c r="H7" s="60"/>
      <c r="I7" s="60"/>
      <c r="J7" s="60"/>
      <c r="K7" s="60"/>
      <c r="L7" s="60"/>
    </row>
    <row r="9" spans="1:12" ht="15" thickBot="1" x14ac:dyDescent="0.4"/>
    <row r="10" spans="1:12" ht="15" thickBot="1" x14ac:dyDescent="0.4">
      <c r="A10" s="67" t="s">
        <v>1</v>
      </c>
      <c r="B10" s="71" t="s">
        <v>2</v>
      </c>
      <c r="C10" s="63"/>
      <c r="D10" s="63"/>
      <c r="E10" s="63"/>
      <c r="F10" s="63"/>
      <c r="G10" s="58"/>
      <c r="H10" s="58"/>
      <c r="I10" s="58"/>
      <c r="J10" s="58"/>
      <c r="K10" s="58"/>
      <c r="L10" s="58"/>
    </row>
    <row r="11" spans="1:12" ht="15" thickBot="1" x14ac:dyDescent="0.4">
      <c r="A11" s="64" t="s">
        <v>134</v>
      </c>
      <c r="B11" s="98">
        <v>141460.21050753532</v>
      </c>
      <c r="C11" s="60"/>
      <c r="D11" s="60"/>
      <c r="E11" s="60"/>
      <c r="F11" s="60"/>
      <c r="G11" s="60"/>
      <c r="H11" s="60"/>
      <c r="I11" s="60"/>
      <c r="J11" s="60"/>
      <c r="K11" s="60"/>
      <c r="L11" s="60"/>
    </row>
    <row r="12" spans="1:12" s="66" customFormat="1" x14ac:dyDescent="0.35">
      <c r="B12" s="87"/>
      <c r="C12" s="87"/>
      <c r="D12" s="87"/>
      <c r="E12" s="87"/>
      <c r="F12" s="87"/>
      <c r="G12" s="87"/>
      <c r="H12" s="87"/>
      <c r="I12" s="87"/>
      <c r="J12" s="87"/>
      <c r="K12" s="87"/>
      <c r="L12" s="87"/>
    </row>
    <row r="13" spans="1:12" s="66" customFormat="1" ht="15" thickBot="1" x14ac:dyDescent="0.4">
      <c r="B13" s="88"/>
      <c r="C13" s="88"/>
      <c r="D13" s="88"/>
      <c r="E13" s="88"/>
      <c r="F13" s="88"/>
      <c r="G13" s="88"/>
      <c r="H13" s="88"/>
      <c r="I13" s="88"/>
      <c r="J13" s="88"/>
      <c r="K13" s="88"/>
      <c r="L13" s="88"/>
    </row>
    <row r="14" spans="1:12" ht="15" thickBot="1" x14ac:dyDescent="0.4">
      <c r="A14" s="67" t="s">
        <v>1</v>
      </c>
      <c r="B14" s="71" t="s">
        <v>2</v>
      </c>
      <c r="C14" s="58"/>
      <c r="D14" s="58"/>
      <c r="E14" s="58"/>
      <c r="F14" s="58"/>
      <c r="G14" s="58"/>
      <c r="H14" s="58"/>
      <c r="I14" s="58"/>
      <c r="J14" s="58"/>
      <c r="K14" s="58"/>
      <c r="L14" s="58"/>
    </row>
    <row r="15" spans="1:12" ht="15" thickBot="1" x14ac:dyDescent="0.4">
      <c r="A15" s="89" t="s">
        <v>135</v>
      </c>
      <c r="B15" s="99">
        <v>148242.77971721825</v>
      </c>
      <c r="C15" s="60"/>
      <c r="D15" s="60"/>
      <c r="E15" s="60"/>
      <c r="F15" s="60"/>
      <c r="G15" s="60"/>
      <c r="H15" s="60"/>
      <c r="I15" s="60"/>
      <c r="J15" s="60"/>
      <c r="K15" s="60"/>
      <c r="L15" s="60"/>
    </row>
    <row r="17" spans="1:12" ht="15" thickBot="1" x14ac:dyDescent="0.4"/>
    <row r="18" spans="1:12" ht="15" thickBot="1" x14ac:dyDescent="0.4">
      <c r="A18" s="67" t="s">
        <v>1</v>
      </c>
      <c r="B18" s="71" t="s">
        <v>2</v>
      </c>
      <c r="C18" s="58"/>
      <c r="D18" s="58"/>
      <c r="E18" s="58"/>
      <c r="F18" s="58"/>
      <c r="G18" s="58"/>
      <c r="H18" s="58"/>
      <c r="I18" s="58"/>
      <c r="J18" s="58"/>
      <c r="K18" s="58"/>
      <c r="L18" s="58"/>
    </row>
    <row r="19" spans="1:12" ht="15" thickBot="1" x14ac:dyDescent="0.4">
      <c r="A19" s="89" t="s">
        <v>136</v>
      </c>
      <c r="B19" s="99">
        <v>169926.15461485891</v>
      </c>
      <c r="C19" s="60"/>
      <c r="D19" s="60"/>
      <c r="E19" s="60"/>
      <c r="F19" s="60"/>
      <c r="G19" s="60"/>
      <c r="H19" s="60"/>
      <c r="I19" s="60"/>
      <c r="J19" s="60"/>
      <c r="K19" s="60"/>
      <c r="L19" s="60"/>
    </row>
    <row r="20" spans="1:12" x14ac:dyDescent="0.35">
      <c r="C20" s="66"/>
      <c r="D20" s="66"/>
      <c r="E20" s="66"/>
      <c r="F20" s="66"/>
      <c r="G20" s="66"/>
      <c r="H20" s="66"/>
      <c r="I20" s="66"/>
      <c r="J20" s="66"/>
      <c r="K20" s="66"/>
      <c r="L20" s="66"/>
    </row>
    <row r="21" spans="1:12" ht="15" thickBot="1" x14ac:dyDescent="0.4">
      <c r="C21" s="66"/>
      <c r="D21" s="66"/>
      <c r="E21" s="66"/>
      <c r="F21" s="66"/>
      <c r="G21" s="66"/>
      <c r="H21" s="66"/>
      <c r="I21" s="66"/>
      <c r="J21" s="66"/>
      <c r="K21" s="66"/>
      <c r="L21" s="66"/>
    </row>
    <row r="22" spans="1:12" ht="15" thickBot="1" x14ac:dyDescent="0.4">
      <c r="A22" s="67" t="s">
        <v>1</v>
      </c>
      <c r="B22" s="71" t="s">
        <v>2</v>
      </c>
      <c r="C22" s="66"/>
      <c r="D22" s="66"/>
      <c r="E22" s="66"/>
      <c r="F22" s="66"/>
      <c r="G22" s="66"/>
      <c r="H22" s="66"/>
      <c r="I22" s="66"/>
      <c r="J22" s="66"/>
      <c r="K22" s="66"/>
      <c r="L22" s="66"/>
    </row>
    <row r="23" spans="1:12" ht="15" thickBot="1" x14ac:dyDescent="0.4">
      <c r="A23" s="89" t="s">
        <v>137</v>
      </c>
      <c r="B23" s="99">
        <v>97360.785826424311</v>
      </c>
      <c r="C23" s="66"/>
      <c r="D23" s="66"/>
      <c r="E23" s="66"/>
      <c r="F23" s="66"/>
      <c r="G23" s="66"/>
      <c r="H23" s="66"/>
      <c r="I23" s="66"/>
      <c r="J23" s="66"/>
      <c r="K23" s="66"/>
      <c r="L23" s="66"/>
    </row>
    <row r="24" spans="1:12" x14ac:dyDescent="0.35">
      <c r="C24" s="66"/>
      <c r="D24" s="66"/>
      <c r="E24" s="66"/>
      <c r="F24" s="66"/>
      <c r="G24" s="66"/>
      <c r="H24" s="66"/>
      <c r="I24" s="66"/>
      <c r="J24" s="66"/>
      <c r="K24" s="66"/>
      <c r="L24" s="66"/>
    </row>
    <row r="25" spans="1:12" ht="15" thickBot="1" x14ac:dyDescent="0.4">
      <c r="C25" s="66"/>
      <c r="D25" s="66"/>
      <c r="E25" s="66"/>
      <c r="F25" s="66"/>
      <c r="G25" s="66"/>
      <c r="H25" s="66"/>
      <c r="I25" s="66"/>
      <c r="J25" s="66"/>
      <c r="K25" s="66"/>
      <c r="L25" s="66"/>
    </row>
    <row r="26" spans="1:12" ht="15" thickBot="1" x14ac:dyDescent="0.4">
      <c r="A26" s="67" t="s">
        <v>1</v>
      </c>
      <c r="B26" s="71" t="s">
        <v>2</v>
      </c>
      <c r="C26" s="66"/>
      <c r="D26" s="66"/>
      <c r="E26" s="66"/>
      <c r="F26" s="66"/>
      <c r="G26" s="66"/>
      <c r="H26" s="66"/>
      <c r="I26" s="66"/>
      <c r="J26" s="66"/>
      <c r="K26" s="66"/>
      <c r="L26" s="66"/>
    </row>
    <row r="27" spans="1:12" ht="15" thickBot="1" x14ac:dyDescent="0.4">
      <c r="A27" s="89" t="s">
        <v>138</v>
      </c>
      <c r="B27" s="99">
        <v>94453.56908796457</v>
      </c>
      <c r="C27" s="66"/>
      <c r="D27" s="66"/>
      <c r="E27" s="66"/>
      <c r="F27" s="66"/>
      <c r="G27" s="66"/>
      <c r="H27" s="66"/>
      <c r="I27" s="66"/>
      <c r="J27" s="66"/>
      <c r="K27" s="66"/>
      <c r="L27" s="66"/>
    </row>
    <row r="28" spans="1:12" ht="15" thickBot="1" x14ac:dyDescent="0.4">
      <c r="C28" s="66"/>
      <c r="D28" s="66"/>
      <c r="E28" s="66"/>
      <c r="F28" s="66"/>
      <c r="G28" s="66"/>
      <c r="H28" s="66"/>
      <c r="I28" s="66"/>
      <c r="J28" s="66"/>
      <c r="K28" s="66"/>
      <c r="L28" s="66"/>
    </row>
    <row r="29" spans="1:12" ht="15" thickBot="1" x14ac:dyDescent="0.4">
      <c r="A29" s="67" t="s">
        <v>1</v>
      </c>
      <c r="B29" s="71" t="s">
        <v>2</v>
      </c>
      <c r="C29" s="66"/>
      <c r="D29" s="66"/>
      <c r="E29" s="66"/>
      <c r="F29" s="66"/>
      <c r="G29" s="66"/>
      <c r="H29" s="66"/>
      <c r="I29" s="66"/>
      <c r="J29" s="66"/>
      <c r="K29" s="66"/>
      <c r="L29" s="66"/>
    </row>
    <row r="30" spans="1:12" ht="15" thickBot="1" x14ac:dyDescent="0.4">
      <c r="A30" s="89" t="s">
        <v>139</v>
      </c>
      <c r="B30" s="99">
        <v>127972.84883504621</v>
      </c>
      <c r="C30" s="66"/>
      <c r="D30" s="66"/>
      <c r="E30" s="66"/>
      <c r="F30" s="66"/>
      <c r="G30" s="66"/>
      <c r="H30" s="66"/>
      <c r="I30" s="66"/>
      <c r="J30" s="66"/>
      <c r="K30" s="66"/>
      <c r="L30" s="66"/>
    </row>
    <row r="31" spans="1:12" ht="15" thickBot="1" x14ac:dyDescent="0.4">
      <c r="C31" s="66"/>
      <c r="D31" s="66"/>
      <c r="E31" s="66"/>
      <c r="F31" s="66"/>
      <c r="G31" s="66"/>
      <c r="H31" s="66"/>
      <c r="I31" s="66"/>
      <c r="J31" s="66"/>
      <c r="K31" s="66"/>
      <c r="L31" s="66"/>
    </row>
    <row r="32" spans="1:12" ht="15" thickBot="1" x14ac:dyDescent="0.4">
      <c r="A32" s="67" t="s">
        <v>1</v>
      </c>
      <c r="B32" s="57" t="s">
        <v>108</v>
      </c>
      <c r="C32" s="57" t="s">
        <v>109</v>
      </c>
      <c r="D32" s="57" t="s">
        <v>110</v>
      </c>
      <c r="E32" s="57" t="s">
        <v>111</v>
      </c>
      <c r="F32" s="57" t="s">
        <v>112</v>
      </c>
      <c r="G32" s="71" t="s">
        <v>113</v>
      </c>
      <c r="H32" s="71" t="s">
        <v>114</v>
      </c>
      <c r="I32" s="71" t="s">
        <v>115</v>
      </c>
      <c r="J32" s="71" t="s">
        <v>116</v>
      </c>
      <c r="K32" s="71" t="s">
        <v>117</v>
      </c>
      <c r="L32" s="72" t="s">
        <v>118</v>
      </c>
    </row>
    <row r="33" spans="1:12" ht="15" thickBot="1" x14ac:dyDescent="0.4">
      <c r="A33" s="89" t="s">
        <v>140</v>
      </c>
      <c r="B33" s="68"/>
      <c r="C33" s="61">
        <v>304203.73108755186</v>
      </c>
      <c r="D33" s="61">
        <v>304203.73108755186</v>
      </c>
      <c r="E33" s="61">
        <v>304203.73108755186</v>
      </c>
      <c r="F33" s="61">
        <v>304203.73108755186</v>
      </c>
      <c r="G33" s="61">
        <v>310287.80570930289</v>
      </c>
      <c r="H33" s="61">
        <v>310287.80570930289</v>
      </c>
      <c r="I33" s="61">
        <v>310287.80570930289</v>
      </c>
      <c r="J33" s="61">
        <v>316493.56182348897</v>
      </c>
      <c r="K33" s="61">
        <v>316493.56182348897</v>
      </c>
      <c r="L33" s="61">
        <v>316493.56182348897</v>
      </c>
    </row>
    <row r="34" spans="1:12" x14ac:dyDescent="0.35">
      <c r="C34" s="66"/>
      <c r="D34" s="66"/>
      <c r="E34" s="66"/>
      <c r="F34" s="66"/>
      <c r="G34" s="66"/>
      <c r="H34" s="66"/>
      <c r="I34" s="66"/>
      <c r="J34" s="66"/>
      <c r="K34" s="66"/>
      <c r="L34" s="66"/>
    </row>
    <row r="35" spans="1:12" x14ac:dyDescent="0.35">
      <c r="C35" s="66"/>
      <c r="D35" s="66"/>
      <c r="E35" s="66"/>
      <c r="F35" s="66"/>
      <c r="G35" s="66"/>
      <c r="H35" s="66"/>
      <c r="I35" s="66"/>
      <c r="J35" s="66"/>
      <c r="K35" s="66"/>
      <c r="L35" s="66"/>
    </row>
    <row r="36" spans="1:12" ht="15" thickBot="1" x14ac:dyDescent="0.4">
      <c r="A36" s="83"/>
    </row>
    <row r="37" spans="1:12" ht="15" thickBot="1" x14ac:dyDescent="0.4">
      <c r="A37" s="56" t="s">
        <v>1</v>
      </c>
      <c r="B37" s="71" t="s">
        <v>141</v>
      </c>
      <c r="C37" s="71" t="s">
        <v>142</v>
      </c>
      <c r="D37" s="71" t="s">
        <v>143</v>
      </c>
      <c r="E37" s="71" t="s">
        <v>144</v>
      </c>
      <c r="F37" s="71" t="s">
        <v>145</v>
      </c>
      <c r="G37" s="72" t="s">
        <v>146</v>
      </c>
      <c r="H37" s="72" t="s">
        <v>147</v>
      </c>
      <c r="I37" s="72" t="s">
        <v>148</v>
      </c>
      <c r="J37" s="72" t="s">
        <v>149</v>
      </c>
      <c r="K37" s="72" t="s">
        <v>150</v>
      </c>
      <c r="L37" s="72" t="s">
        <v>151</v>
      </c>
    </row>
    <row r="38" spans="1:12" ht="15" thickBot="1" x14ac:dyDescent="0.4">
      <c r="A38" s="90" t="s">
        <v>152</v>
      </c>
      <c r="B38" s="91"/>
      <c r="C38" s="92"/>
      <c r="D38" s="92"/>
      <c r="E38" s="92"/>
      <c r="F38" s="92"/>
      <c r="G38" s="92"/>
      <c r="H38" s="92"/>
      <c r="I38" s="92"/>
      <c r="J38" s="92"/>
      <c r="K38" s="92"/>
      <c r="L38" s="93"/>
    </row>
    <row r="39" spans="1:12" x14ac:dyDescent="0.35">
      <c r="A39" s="94" t="s">
        <v>153</v>
      </c>
      <c r="B39" s="95"/>
      <c r="C39" s="100">
        <v>1295.1385070592689</v>
      </c>
      <c r="D39" s="100">
        <v>1295.1385070592689</v>
      </c>
      <c r="E39" s="100">
        <v>1295.1385070592689</v>
      </c>
      <c r="F39" s="100">
        <v>1295.1385070592689</v>
      </c>
      <c r="G39" s="100">
        <v>1321.0412772004543</v>
      </c>
      <c r="H39" s="100">
        <v>1321.0412772004543</v>
      </c>
      <c r="I39" s="100">
        <v>1321.0412772004543</v>
      </c>
      <c r="J39" s="100">
        <v>1347.4621027444634</v>
      </c>
      <c r="K39" s="100">
        <v>1347.4621027444634</v>
      </c>
      <c r="L39" s="100">
        <v>1347.4621027444634</v>
      </c>
    </row>
    <row r="40" spans="1:12" x14ac:dyDescent="0.35">
      <c r="A40" s="77" t="s">
        <v>154</v>
      </c>
      <c r="B40" s="96">
        <v>250</v>
      </c>
      <c r="C40" s="78">
        <v>250</v>
      </c>
      <c r="D40" s="78">
        <v>300</v>
      </c>
      <c r="E40" s="78">
        <v>350</v>
      </c>
      <c r="F40" s="78">
        <v>350</v>
      </c>
      <c r="G40" s="78">
        <v>350</v>
      </c>
      <c r="H40" s="78">
        <v>350</v>
      </c>
      <c r="I40" s="78">
        <v>350</v>
      </c>
      <c r="J40" s="78">
        <v>350</v>
      </c>
      <c r="K40" s="78">
        <v>350</v>
      </c>
      <c r="L40" s="78">
        <v>350</v>
      </c>
    </row>
    <row r="41" spans="1:12" ht="15" thickBot="1" x14ac:dyDescent="0.4">
      <c r="A41" s="79" t="s">
        <v>35</v>
      </c>
      <c r="B41" s="97">
        <f>IFERROR(B39/B40,0)</f>
        <v>0</v>
      </c>
      <c r="C41" s="80">
        <f>C39*C40</f>
        <v>323784.62676481722</v>
      </c>
      <c r="D41" s="80">
        <f t="shared" ref="D41:L41" si="0">D39*D40</f>
        <v>388541.55211778067</v>
      </c>
      <c r="E41" s="80">
        <f t="shared" si="0"/>
        <v>453298.47747074411</v>
      </c>
      <c r="F41" s="80">
        <f t="shared" si="0"/>
        <v>453298.47747074411</v>
      </c>
      <c r="G41" s="80">
        <f t="shared" si="0"/>
        <v>462364.44702015899</v>
      </c>
      <c r="H41" s="80">
        <f t="shared" si="0"/>
        <v>462364.44702015899</v>
      </c>
      <c r="I41" s="80">
        <f t="shared" si="0"/>
        <v>462364.44702015899</v>
      </c>
      <c r="J41" s="80">
        <f t="shared" si="0"/>
        <v>471611.73596056219</v>
      </c>
      <c r="K41" s="80">
        <f t="shared" si="0"/>
        <v>471611.73596056219</v>
      </c>
      <c r="L41" s="80">
        <f t="shared" si="0"/>
        <v>471611.73596056219</v>
      </c>
    </row>
  </sheetData>
  <sheetProtection algorithmName="SHA-512" hashValue="VjJM0Ehhh8d67pQIZ+XVE6kgDWB9+3dlXfaQbpIQilhA+suw4gHFYHaX0aOlyvPA46g3JrUh0F2pX1tg7q151w==" saltValue="gMW1REasAJGqNXSl6+ejIw==" spinCount="100000" sheet="1" selectLockedCells="1"/>
  <mergeCells count="1">
    <mergeCell ref="A2:C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L64"/>
  <sheetViews>
    <sheetView showGridLines="0" workbookViewId="0">
      <selection activeCell="B35" sqref="B35:D38"/>
    </sheetView>
  </sheetViews>
  <sheetFormatPr defaultColWidth="8.81640625" defaultRowHeight="14.5" x14ac:dyDescent="0.35"/>
  <cols>
    <col min="1" max="1" width="53" style="55" customWidth="1"/>
    <col min="2" max="2" width="24.1796875" style="55" customWidth="1"/>
    <col min="3" max="3" width="22.1796875" style="55" customWidth="1"/>
    <col min="4" max="4" width="23.1796875" style="55" bestFit="1" customWidth="1"/>
    <col min="5" max="12" width="16.54296875" style="55" customWidth="1"/>
    <col min="13" max="16384" width="8.81640625" style="55"/>
  </cols>
  <sheetData>
    <row r="1" spans="1:12" x14ac:dyDescent="0.35">
      <c r="A1" s="31" t="s">
        <v>155</v>
      </c>
    </row>
    <row r="2" spans="1:12" x14ac:dyDescent="0.35">
      <c r="A2" s="152" t="s">
        <v>17</v>
      </c>
      <c r="B2" s="152"/>
      <c r="C2" s="152"/>
    </row>
    <row r="3" spans="1:12" s="85" customFormat="1" x14ac:dyDescent="0.35">
      <c r="A3" s="70"/>
    </row>
    <row r="4" spans="1:12" ht="15" thickBot="1" x14ac:dyDescent="0.4">
      <c r="A4" s="83"/>
    </row>
    <row r="5" spans="1:12" ht="15" thickBot="1" x14ac:dyDescent="0.4">
      <c r="A5" s="258" t="s">
        <v>156</v>
      </c>
      <c r="B5" s="259"/>
      <c r="C5" s="259"/>
      <c r="D5" s="260"/>
    </row>
    <row r="6" spans="1:12" ht="15" thickBot="1" x14ac:dyDescent="0.4">
      <c r="A6" s="67" t="s">
        <v>1</v>
      </c>
      <c r="B6" s="72" t="s">
        <v>157</v>
      </c>
      <c r="C6" s="71" t="s">
        <v>158</v>
      </c>
      <c r="D6" s="72" t="s">
        <v>159</v>
      </c>
      <c r="E6" s="58"/>
      <c r="F6" s="58"/>
      <c r="G6" s="58"/>
      <c r="H6" s="58"/>
      <c r="I6" s="58"/>
      <c r="J6" s="58"/>
      <c r="K6" s="58"/>
      <c r="L6" s="58"/>
    </row>
    <row r="7" spans="1:12" x14ac:dyDescent="0.35">
      <c r="A7" s="103" t="s">
        <v>160</v>
      </c>
      <c r="B7" s="108">
        <v>238923.32416817101</v>
      </c>
      <c r="C7" s="108">
        <v>80289.958712195235</v>
      </c>
      <c r="D7" s="108">
        <v>1390019.8618065803</v>
      </c>
      <c r="E7" s="102"/>
      <c r="F7" s="102"/>
      <c r="G7" s="102"/>
      <c r="H7" s="102"/>
      <c r="I7" s="102"/>
      <c r="J7" s="102"/>
      <c r="K7" s="102"/>
      <c r="L7" s="102"/>
    </row>
    <row r="8" spans="1:12" ht="29" x14ac:dyDescent="0.35">
      <c r="A8" s="103" t="s">
        <v>161</v>
      </c>
      <c r="B8" s="108">
        <v>151363.88548891313</v>
      </c>
      <c r="C8" s="108">
        <v>53972.677873939494</v>
      </c>
      <c r="D8" s="108">
        <v>213461.39339923681</v>
      </c>
      <c r="E8" s="102"/>
      <c r="F8" s="102"/>
      <c r="G8" s="102"/>
      <c r="H8" s="102"/>
      <c r="I8" s="102"/>
      <c r="J8" s="102"/>
      <c r="K8" s="102"/>
      <c r="L8" s="102"/>
    </row>
    <row r="9" spans="1:12" x14ac:dyDescent="0.35">
      <c r="A9" s="103" t="s">
        <v>162</v>
      </c>
      <c r="B9" s="108">
        <v>151363.88548891313</v>
      </c>
      <c r="C9" s="108">
        <v>53972.677873939494</v>
      </c>
      <c r="D9" s="108">
        <v>213461.39339923681</v>
      </c>
      <c r="E9" s="102"/>
      <c r="F9" s="102"/>
      <c r="G9" s="102"/>
      <c r="H9" s="102"/>
      <c r="I9" s="102"/>
      <c r="J9" s="102"/>
      <c r="K9" s="102"/>
      <c r="L9" s="102"/>
    </row>
    <row r="10" spans="1:12" ht="29" x14ac:dyDescent="0.35">
      <c r="A10" s="103" t="s">
        <v>163</v>
      </c>
      <c r="B10" s="108">
        <v>151363.88548891313</v>
      </c>
      <c r="C10" s="108">
        <v>53972.677873939494</v>
      </c>
      <c r="D10" s="108">
        <v>213461.39339923681</v>
      </c>
      <c r="E10" s="102"/>
      <c r="F10" s="102"/>
      <c r="G10" s="102"/>
      <c r="H10" s="102"/>
      <c r="I10" s="102"/>
      <c r="J10" s="102"/>
      <c r="K10" s="102"/>
      <c r="L10" s="102"/>
    </row>
    <row r="11" spans="1:12" x14ac:dyDescent="0.35">
      <c r="A11" s="103" t="s">
        <v>164</v>
      </c>
      <c r="B11" s="108">
        <v>221411.43643231943</v>
      </c>
      <c r="C11" s="108">
        <v>53972.677873939494</v>
      </c>
      <c r="D11" s="108">
        <v>327307.46987882978</v>
      </c>
      <c r="E11" s="102"/>
      <c r="F11" s="102"/>
      <c r="G11" s="102"/>
      <c r="H11" s="102"/>
      <c r="I11" s="102"/>
      <c r="J11" s="102"/>
      <c r="K11" s="102"/>
      <c r="L11" s="102"/>
    </row>
    <row r="12" spans="1:12" ht="29" x14ac:dyDescent="0.35">
      <c r="A12" s="103" t="s">
        <v>165</v>
      </c>
      <c r="B12" s="108">
        <v>192277.5</v>
      </c>
      <c r="C12" s="108">
        <v>40106.25</v>
      </c>
      <c r="D12" s="108">
        <v>221650</v>
      </c>
      <c r="E12" s="102"/>
      <c r="F12" s="102"/>
      <c r="G12" s="102"/>
      <c r="H12" s="102"/>
      <c r="I12" s="102"/>
      <c r="J12" s="102"/>
      <c r="K12" s="102"/>
      <c r="L12" s="102"/>
    </row>
    <row r="13" spans="1:12" x14ac:dyDescent="0.35">
      <c r="A13" s="103" t="s">
        <v>166</v>
      </c>
      <c r="B13" s="108">
        <v>168875.77322476471</v>
      </c>
      <c r="C13" s="108">
        <v>46695.786052939395</v>
      </c>
      <c r="D13" s="108">
        <v>360954.52113781864</v>
      </c>
      <c r="E13" s="102"/>
      <c r="F13" s="102"/>
      <c r="G13" s="102"/>
      <c r="H13" s="102"/>
      <c r="I13" s="102"/>
      <c r="J13" s="102"/>
      <c r="K13" s="102"/>
      <c r="L13" s="102"/>
    </row>
    <row r="14" spans="1:12" x14ac:dyDescent="0.35">
      <c r="A14" s="103" t="s">
        <v>167</v>
      </c>
      <c r="B14" s="108">
        <v>192277.5</v>
      </c>
      <c r="C14" s="108">
        <v>40106.25</v>
      </c>
      <c r="D14" s="108">
        <v>282479.75</v>
      </c>
      <c r="E14" s="102"/>
      <c r="F14" s="102"/>
      <c r="G14" s="102"/>
      <c r="H14" s="102"/>
      <c r="I14" s="102"/>
      <c r="J14" s="102"/>
      <c r="K14" s="102"/>
      <c r="L14" s="102"/>
    </row>
    <row r="15" spans="1:12" x14ac:dyDescent="0.35">
      <c r="A15" s="103" t="s">
        <v>168</v>
      </c>
      <c r="B15" s="108">
        <v>7142.4</v>
      </c>
      <c r="C15" s="108">
        <v>238959.97</v>
      </c>
      <c r="D15" s="108">
        <v>15477</v>
      </c>
      <c r="E15" s="102"/>
      <c r="F15" s="102"/>
      <c r="G15" s="102"/>
      <c r="H15" s="102"/>
      <c r="I15" s="102"/>
      <c r="J15" s="102"/>
      <c r="K15" s="102"/>
      <c r="L15" s="102"/>
    </row>
    <row r="16" spans="1:12" ht="29" x14ac:dyDescent="0.35">
      <c r="A16" s="103" t="s">
        <v>169</v>
      </c>
      <c r="B16" s="108">
        <v>66325</v>
      </c>
      <c r="C16" s="108">
        <v>19897.5</v>
      </c>
      <c r="D16" s="108">
        <v>9948.75</v>
      </c>
      <c r="E16" s="102"/>
      <c r="F16" s="102"/>
      <c r="G16" s="102"/>
      <c r="H16" s="102"/>
      <c r="I16" s="102"/>
      <c r="J16" s="102"/>
      <c r="K16" s="102"/>
      <c r="L16" s="102"/>
    </row>
    <row r="17" spans="1:12" ht="29" x14ac:dyDescent="0.35">
      <c r="A17" s="103" t="s">
        <v>170</v>
      </c>
      <c r="B17" s="108">
        <v>19897.5</v>
      </c>
      <c r="C17" s="108">
        <v>12031.875</v>
      </c>
      <c r="D17" s="108">
        <v>54056.25</v>
      </c>
      <c r="E17" s="102"/>
      <c r="F17" s="102"/>
      <c r="G17" s="102"/>
      <c r="H17" s="102"/>
      <c r="I17" s="102"/>
      <c r="J17" s="102"/>
      <c r="K17" s="102"/>
      <c r="L17" s="102"/>
    </row>
    <row r="18" spans="1:12" x14ac:dyDescent="0.35">
      <c r="A18" s="103" t="s">
        <v>171</v>
      </c>
      <c r="B18" s="108">
        <v>13265</v>
      </c>
      <c r="C18" s="108">
        <v>8021.25</v>
      </c>
      <c r="D18" s="108">
        <v>54056.25</v>
      </c>
      <c r="E18" s="102"/>
      <c r="F18" s="102"/>
      <c r="G18" s="102"/>
      <c r="H18" s="102"/>
      <c r="I18" s="102"/>
      <c r="J18" s="102"/>
      <c r="K18" s="102"/>
      <c r="L18" s="102"/>
    </row>
    <row r="19" spans="1:12" x14ac:dyDescent="0.35">
      <c r="A19" s="103" t="s">
        <v>172</v>
      </c>
      <c r="B19" s="108">
        <v>149476.62835199825</v>
      </c>
      <c r="C19" s="108">
        <v>51762.39665497352</v>
      </c>
      <c r="D19" s="108">
        <v>213461.39339923681</v>
      </c>
      <c r="E19" s="102"/>
      <c r="F19" s="102"/>
      <c r="G19" s="102"/>
      <c r="H19" s="102"/>
      <c r="I19" s="102"/>
      <c r="J19" s="102"/>
      <c r="K19" s="102"/>
      <c r="L19" s="102"/>
    </row>
    <row r="20" spans="1:12" x14ac:dyDescent="0.35">
      <c r="A20" s="124" t="s">
        <v>173</v>
      </c>
      <c r="B20" s="108">
        <v>44757.641560632896</v>
      </c>
      <c r="C20" s="108">
        <v>25940.935657729082</v>
      </c>
      <c r="D20" s="108">
        <v>208616.03216847056</v>
      </c>
      <c r="E20" s="102"/>
      <c r="F20" s="102"/>
      <c r="G20" s="102"/>
      <c r="H20" s="102"/>
      <c r="I20" s="102"/>
      <c r="J20" s="102"/>
      <c r="K20" s="102"/>
      <c r="L20" s="102"/>
    </row>
    <row r="21" spans="1:12" x14ac:dyDescent="0.35">
      <c r="A21" s="124" t="s">
        <v>174</v>
      </c>
      <c r="B21" s="125">
        <v>52661.25</v>
      </c>
      <c r="C21" s="125">
        <v>22281.25</v>
      </c>
      <c r="D21" s="125">
        <v>62310</v>
      </c>
      <c r="E21" s="102"/>
      <c r="F21" s="102"/>
      <c r="G21" s="102"/>
      <c r="H21" s="102"/>
      <c r="I21" s="102"/>
      <c r="J21" s="102"/>
      <c r="K21" s="102"/>
      <c r="L21" s="102"/>
    </row>
    <row r="22" spans="1:12" ht="15" thickBot="1" x14ac:dyDescent="0.4">
      <c r="A22" s="104" t="s">
        <v>175</v>
      </c>
      <c r="B22" s="109">
        <v>60000</v>
      </c>
      <c r="C22" s="109">
        <v>22940</v>
      </c>
      <c r="D22" s="109">
        <v>705350.75</v>
      </c>
      <c r="E22" s="102"/>
      <c r="F22" s="102"/>
      <c r="G22" s="102"/>
      <c r="H22" s="102"/>
      <c r="I22" s="102"/>
      <c r="J22" s="102"/>
      <c r="K22" s="102"/>
      <c r="L22" s="102"/>
    </row>
    <row r="24" spans="1:12" ht="15" thickBot="1" x14ac:dyDescent="0.4"/>
    <row r="25" spans="1:12" s="66" customFormat="1" ht="15" thickBot="1" x14ac:dyDescent="0.4">
      <c r="A25" s="261" t="s">
        <v>176</v>
      </c>
      <c r="B25" s="262"/>
      <c r="C25" s="262"/>
      <c r="D25" s="263"/>
    </row>
    <row r="26" spans="1:12" s="66" customFormat="1" ht="15" thickBot="1" x14ac:dyDescent="0.4">
      <c r="A26" s="67" t="s">
        <v>1</v>
      </c>
      <c r="B26" s="126" t="s">
        <v>157</v>
      </c>
      <c r="C26" s="57" t="s">
        <v>158</v>
      </c>
      <c r="D26" s="126" t="s">
        <v>159</v>
      </c>
      <c r="E26" s="58"/>
      <c r="F26" s="58"/>
      <c r="G26" s="58"/>
      <c r="H26" s="58"/>
      <c r="I26" s="58"/>
      <c r="J26" s="58"/>
      <c r="K26" s="58"/>
      <c r="L26" s="58"/>
    </row>
    <row r="27" spans="1:12" s="66" customFormat="1" ht="29" x14ac:dyDescent="0.35">
      <c r="A27" s="103" t="s">
        <v>177</v>
      </c>
      <c r="B27" s="108">
        <v>297766.80695057253</v>
      </c>
      <c r="C27" s="108">
        <v>51609.18146537053</v>
      </c>
      <c r="D27" s="108">
        <v>1023166.6111813886</v>
      </c>
      <c r="E27" s="58"/>
      <c r="F27" s="58"/>
      <c r="G27" s="58"/>
      <c r="H27" s="58"/>
      <c r="I27" s="58"/>
      <c r="J27" s="58"/>
      <c r="K27" s="58"/>
      <c r="L27" s="58"/>
    </row>
    <row r="28" spans="1:12" s="66" customFormat="1" x14ac:dyDescent="0.35">
      <c r="A28" s="101" t="s">
        <v>178</v>
      </c>
      <c r="B28" s="108">
        <v>66567.519582734036</v>
      </c>
      <c r="C28" s="108">
        <v>32227.183418877325</v>
      </c>
      <c r="D28" s="108">
        <v>219960.59368023043</v>
      </c>
      <c r="E28" s="102"/>
      <c r="F28" s="102"/>
      <c r="G28" s="102"/>
      <c r="H28" s="102"/>
      <c r="I28" s="102"/>
      <c r="J28" s="102"/>
      <c r="K28" s="102"/>
      <c r="L28" s="102"/>
    </row>
    <row r="29" spans="1:12" s="66" customFormat="1" x14ac:dyDescent="0.35">
      <c r="A29" s="103" t="s">
        <v>179</v>
      </c>
      <c r="B29" s="108">
        <v>168875.77322476471</v>
      </c>
      <c r="C29" s="108">
        <v>60195.316440848219</v>
      </c>
      <c r="D29" s="108">
        <v>203638.47443837178</v>
      </c>
      <c r="E29" s="102"/>
      <c r="F29" s="102"/>
      <c r="G29" s="102"/>
      <c r="H29" s="102"/>
      <c r="I29" s="102"/>
      <c r="J29" s="102"/>
      <c r="K29" s="102"/>
      <c r="L29" s="102"/>
    </row>
    <row r="30" spans="1:12" s="66" customFormat="1" ht="29.5" thickBot="1" x14ac:dyDescent="0.4">
      <c r="A30" s="104" t="s">
        <v>180</v>
      </c>
      <c r="B30" s="108">
        <v>168875.77322476471</v>
      </c>
      <c r="C30" s="108">
        <v>60195.316440848219</v>
      </c>
      <c r="D30" s="108">
        <v>203638.47443837178</v>
      </c>
      <c r="E30" s="102"/>
      <c r="F30" s="102"/>
      <c r="G30" s="102"/>
      <c r="H30" s="102"/>
      <c r="I30" s="102"/>
      <c r="J30" s="102"/>
      <c r="K30" s="102"/>
      <c r="L30" s="102"/>
    </row>
    <row r="31" spans="1:12" s="66" customFormat="1" x14ac:dyDescent="0.35">
      <c r="A31" s="105"/>
      <c r="B31" s="102"/>
      <c r="C31" s="102"/>
      <c r="D31" s="102"/>
      <c r="E31" s="102"/>
      <c r="F31" s="102"/>
      <c r="G31" s="102"/>
      <c r="H31" s="102"/>
      <c r="I31" s="102"/>
      <c r="J31" s="102"/>
      <c r="K31" s="102"/>
      <c r="L31" s="102"/>
    </row>
    <row r="32" spans="1:12" s="66" customFormat="1" ht="15" thickBot="1" x14ac:dyDescent="0.4">
      <c r="A32" s="105"/>
      <c r="B32" s="102"/>
      <c r="C32" s="102"/>
      <c r="D32" s="102"/>
      <c r="E32" s="102"/>
      <c r="F32" s="102"/>
      <c r="G32" s="102"/>
      <c r="H32" s="102"/>
      <c r="I32" s="102"/>
      <c r="J32" s="102"/>
      <c r="K32" s="102"/>
      <c r="L32" s="102"/>
    </row>
    <row r="33" spans="1:12" s="66" customFormat="1" ht="15" thickBot="1" x14ac:dyDescent="0.4">
      <c r="A33" s="264" t="s">
        <v>181</v>
      </c>
      <c r="B33" s="265"/>
      <c r="C33" s="265"/>
      <c r="D33" s="266"/>
      <c r="E33" s="102"/>
      <c r="F33" s="102"/>
      <c r="G33" s="102"/>
      <c r="H33" s="102"/>
      <c r="I33" s="102"/>
      <c r="J33" s="102"/>
      <c r="K33" s="102"/>
      <c r="L33" s="102"/>
    </row>
    <row r="34" spans="1:12" s="66" customFormat="1" ht="15" thickBot="1" x14ac:dyDescent="0.4">
      <c r="A34" s="67" t="s">
        <v>1</v>
      </c>
      <c r="B34" s="72" t="s">
        <v>157</v>
      </c>
      <c r="C34" s="71" t="s">
        <v>158</v>
      </c>
      <c r="D34" s="72" t="s">
        <v>159</v>
      </c>
      <c r="E34" s="102"/>
      <c r="F34" s="102"/>
      <c r="G34" s="102"/>
      <c r="H34" s="102"/>
      <c r="I34" s="102"/>
      <c r="J34" s="102"/>
      <c r="K34" s="102"/>
      <c r="L34" s="102"/>
    </row>
    <row r="35" spans="1:12" s="66" customFormat="1" x14ac:dyDescent="0.35">
      <c r="A35" s="101" t="s">
        <v>182</v>
      </c>
      <c r="B35" s="107">
        <v>7385.1</v>
      </c>
      <c r="C35" s="107">
        <v>92070</v>
      </c>
      <c r="D35" s="107">
        <v>230516</v>
      </c>
      <c r="E35" s="102"/>
      <c r="F35" s="102"/>
      <c r="G35" s="102"/>
      <c r="H35" s="102"/>
      <c r="I35" s="102"/>
      <c r="J35" s="102"/>
      <c r="K35" s="102"/>
      <c r="L35" s="102"/>
    </row>
    <row r="36" spans="1:12" s="66" customFormat="1" ht="29" x14ac:dyDescent="0.35">
      <c r="A36" s="103" t="s">
        <v>183</v>
      </c>
      <c r="B36" s="108">
        <v>8123.6100000000006</v>
      </c>
      <c r="C36" s="108">
        <v>92070</v>
      </c>
      <c r="D36" s="108">
        <v>146692</v>
      </c>
      <c r="E36" s="102"/>
      <c r="F36" s="102"/>
      <c r="G36" s="102"/>
      <c r="H36" s="102"/>
      <c r="I36" s="102"/>
      <c r="J36" s="102"/>
      <c r="K36" s="102"/>
      <c r="L36" s="102"/>
    </row>
    <row r="37" spans="1:12" s="66" customFormat="1" x14ac:dyDescent="0.35">
      <c r="A37" s="103" t="s">
        <v>184</v>
      </c>
      <c r="B37" s="108">
        <v>3022.5</v>
      </c>
      <c r="C37" s="108">
        <v>7556.25</v>
      </c>
      <c r="D37" s="108">
        <v>26195</v>
      </c>
      <c r="E37" s="102"/>
      <c r="F37" s="102"/>
      <c r="G37" s="102"/>
      <c r="H37" s="102"/>
      <c r="I37" s="102"/>
      <c r="J37" s="102"/>
      <c r="K37" s="102"/>
      <c r="L37" s="102"/>
    </row>
    <row r="38" spans="1:12" s="66" customFormat="1" ht="15" thickBot="1" x14ac:dyDescent="0.4">
      <c r="A38" s="104" t="s">
        <v>185</v>
      </c>
      <c r="B38" s="109">
        <v>7254</v>
      </c>
      <c r="C38" s="109">
        <v>24180</v>
      </c>
      <c r="D38" s="109">
        <v>52390</v>
      </c>
      <c r="E38" s="102"/>
      <c r="F38" s="102"/>
      <c r="G38" s="102"/>
      <c r="H38" s="102"/>
      <c r="I38" s="102"/>
      <c r="J38" s="102"/>
      <c r="K38" s="102"/>
      <c r="L38" s="102"/>
    </row>
    <row r="39" spans="1:12" s="66" customFormat="1" x14ac:dyDescent="0.35">
      <c r="A39" s="105"/>
      <c r="B39" s="102"/>
      <c r="C39" s="102"/>
      <c r="D39" s="102"/>
      <c r="E39" s="102"/>
      <c r="F39" s="102"/>
      <c r="G39" s="102"/>
      <c r="H39" s="102"/>
      <c r="I39" s="102"/>
      <c r="J39" s="102"/>
      <c r="K39" s="102"/>
      <c r="L39" s="102"/>
    </row>
    <row r="40" spans="1:12" s="66" customFormat="1" x14ac:dyDescent="0.35">
      <c r="A40" s="105"/>
      <c r="B40" s="102"/>
      <c r="C40" s="102"/>
      <c r="D40" s="102"/>
      <c r="E40" s="102"/>
      <c r="F40" s="102"/>
      <c r="G40" s="102"/>
      <c r="H40" s="102"/>
      <c r="I40" s="102"/>
      <c r="J40" s="102"/>
      <c r="K40" s="102"/>
      <c r="L40" s="102"/>
    </row>
    <row r="41" spans="1:12" s="66" customFormat="1" x14ac:dyDescent="0.35">
      <c r="A41" s="105"/>
      <c r="B41" s="102"/>
      <c r="C41" s="102"/>
      <c r="D41" s="102"/>
      <c r="E41" s="102"/>
      <c r="F41" s="102"/>
      <c r="G41" s="102"/>
      <c r="H41" s="102"/>
      <c r="I41" s="102"/>
      <c r="J41" s="102"/>
      <c r="K41" s="102"/>
      <c r="L41" s="102"/>
    </row>
    <row r="42" spans="1:12" s="66" customFormat="1" x14ac:dyDescent="0.35">
      <c r="A42" s="105"/>
      <c r="B42" s="102"/>
      <c r="C42" s="102"/>
      <c r="D42" s="102"/>
      <c r="E42" s="102"/>
      <c r="F42" s="102"/>
      <c r="G42" s="102"/>
      <c r="H42" s="102"/>
      <c r="I42" s="102"/>
      <c r="J42" s="102"/>
      <c r="K42" s="102"/>
      <c r="L42" s="102"/>
    </row>
    <row r="43" spans="1:12" s="66" customFormat="1" x14ac:dyDescent="0.35">
      <c r="B43" s="60"/>
      <c r="C43" s="60"/>
      <c r="D43" s="60"/>
      <c r="E43" s="60"/>
      <c r="F43" s="60"/>
      <c r="G43" s="60"/>
      <c r="H43" s="60"/>
      <c r="I43" s="60"/>
      <c r="J43" s="60"/>
      <c r="K43" s="60"/>
      <c r="L43" s="60"/>
    </row>
    <row r="44" spans="1:12" s="66" customFormat="1" x14ac:dyDescent="0.35">
      <c r="B44" s="88"/>
      <c r="C44" s="88"/>
      <c r="D44" s="88"/>
      <c r="E44" s="88"/>
      <c r="F44" s="88"/>
    </row>
    <row r="45" spans="1:12" s="66" customFormat="1" x14ac:dyDescent="0.35">
      <c r="B45" s="88"/>
      <c r="C45" s="88"/>
      <c r="D45" s="88"/>
      <c r="E45" s="88"/>
      <c r="F45" s="88"/>
    </row>
    <row r="46" spans="1:12" s="66" customFormat="1" x14ac:dyDescent="0.35">
      <c r="A46" s="106"/>
      <c r="B46" s="58"/>
      <c r="C46" s="58"/>
      <c r="D46" s="58"/>
      <c r="E46" s="58"/>
      <c r="F46" s="58"/>
      <c r="G46" s="58"/>
      <c r="H46" s="58"/>
      <c r="I46" s="58"/>
      <c r="J46" s="58"/>
      <c r="K46" s="58"/>
      <c r="L46" s="58"/>
    </row>
    <row r="47" spans="1:12" s="66" customFormat="1" x14ac:dyDescent="0.35">
      <c r="A47" s="105"/>
      <c r="B47" s="102"/>
      <c r="C47" s="102"/>
      <c r="D47" s="102"/>
      <c r="E47" s="102"/>
      <c r="F47" s="102"/>
      <c r="G47" s="102"/>
      <c r="H47" s="102"/>
      <c r="I47" s="102"/>
      <c r="J47" s="102"/>
      <c r="K47" s="102"/>
      <c r="L47" s="102"/>
    </row>
    <row r="48" spans="1:12" s="66" customFormat="1" x14ac:dyDescent="0.35">
      <c r="A48" s="105"/>
      <c r="B48" s="102"/>
      <c r="C48" s="102"/>
      <c r="D48" s="102"/>
      <c r="E48" s="102"/>
      <c r="F48" s="102"/>
      <c r="G48" s="102"/>
      <c r="H48" s="102"/>
      <c r="I48" s="102"/>
      <c r="J48" s="102"/>
      <c r="K48" s="102"/>
      <c r="L48" s="102"/>
    </row>
    <row r="49" spans="1:12" s="66" customFormat="1" x14ac:dyDescent="0.35">
      <c r="A49" s="105"/>
      <c r="B49" s="102"/>
      <c r="C49" s="102"/>
      <c r="D49" s="102"/>
      <c r="E49" s="102"/>
      <c r="F49" s="102"/>
      <c r="G49" s="102"/>
      <c r="H49" s="102"/>
      <c r="I49" s="102"/>
      <c r="J49" s="102"/>
      <c r="K49" s="102"/>
      <c r="L49" s="102"/>
    </row>
    <row r="50" spans="1:12" s="66" customFormat="1" x14ac:dyDescent="0.35">
      <c r="A50" s="105"/>
      <c r="B50" s="102"/>
      <c r="C50" s="102"/>
      <c r="D50" s="102"/>
      <c r="E50" s="102"/>
      <c r="F50" s="102"/>
      <c r="G50" s="102"/>
      <c r="H50" s="102"/>
      <c r="I50" s="102"/>
      <c r="J50" s="102"/>
      <c r="K50" s="102"/>
      <c r="L50" s="102"/>
    </row>
    <row r="51" spans="1:12" s="66" customFormat="1" x14ac:dyDescent="0.35">
      <c r="A51" s="105"/>
      <c r="B51" s="102"/>
      <c r="C51" s="102"/>
      <c r="D51" s="102"/>
      <c r="E51" s="102"/>
      <c r="F51" s="102"/>
      <c r="G51" s="102"/>
      <c r="H51" s="102"/>
      <c r="I51" s="102"/>
      <c r="J51" s="102"/>
      <c r="K51" s="102"/>
      <c r="L51" s="102"/>
    </row>
    <row r="52" spans="1:12" s="66" customFormat="1" x14ac:dyDescent="0.35">
      <c r="A52" s="105"/>
      <c r="B52" s="102"/>
      <c r="C52" s="102"/>
      <c r="D52" s="102"/>
      <c r="E52" s="102"/>
      <c r="F52" s="102"/>
      <c r="G52" s="102"/>
      <c r="H52" s="102"/>
      <c r="I52" s="102"/>
      <c r="J52" s="102"/>
      <c r="K52" s="102"/>
      <c r="L52" s="102"/>
    </row>
    <row r="53" spans="1:12" s="66" customFormat="1" x14ac:dyDescent="0.35">
      <c r="A53" s="105"/>
      <c r="B53" s="102"/>
      <c r="C53" s="102"/>
      <c r="D53" s="102"/>
      <c r="E53" s="102"/>
      <c r="F53" s="102"/>
      <c r="G53" s="102"/>
      <c r="H53" s="102"/>
      <c r="I53" s="102"/>
      <c r="J53" s="102"/>
      <c r="K53" s="102"/>
      <c r="L53" s="102"/>
    </row>
    <row r="54" spans="1:12" s="66" customFormat="1" x14ac:dyDescent="0.35">
      <c r="A54" s="105"/>
      <c r="B54" s="102"/>
      <c r="C54" s="102"/>
      <c r="D54" s="102"/>
      <c r="E54" s="102"/>
      <c r="F54" s="102"/>
      <c r="G54" s="102"/>
      <c r="H54" s="102"/>
      <c r="I54" s="102"/>
      <c r="J54" s="102"/>
      <c r="K54" s="102"/>
      <c r="L54" s="102"/>
    </row>
    <row r="55" spans="1:12" s="66" customFormat="1" x14ac:dyDescent="0.35">
      <c r="A55" s="105"/>
      <c r="B55" s="102"/>
      <c r="C55" s="102"/>
      <c r="D55" s="102"/>
      <c r="E55" s="102"/>
      <c r="F55" s="102"/>
      <c r="G55" s="102"/>
      <c r="H55" s="102"/>
      <c r="I55" s="102"/>
      <c r="J55" s="102"/>
      <c r="K55" s="102"/>
      <c r="L55" s="102"/>
    </row>
    <row r="56" spans="1:12" s="66" customFormat="1" x14ac:dyDescent="0.35">
      <c r="A56" s="105"/>
      <c r="B56" s="102"/>
      <c r="C56" s="102"/>
      <c r="D56" s="102"/>
      <c r="E56" s="102"/>
      <c r="F56" s="102"/>
      <c r="G56" s="102"/>
      <c r="H56" s="102"/>
      <c r="I56" s="102"/>
      <c r="J56" s="102"/>
      <c r="K56" s="102"/>
      <c r="L56" s="102"/>
    </row>
    <row r="57" spans="1:12" s="66" customFormat="1" x14ac:dyDescent="0.35">
      <c r="A57" s="105"/>
      <c r="B57" s="102"/>
      <c r="C57" s="102"/>
      <c r="D57" s="102"/>
      <c r="E57" s="102"/>
      <c r="F57" s="102"/>
      <c r="G57" s="102"/>
      <c r="H57" s="102"/>
      <c r="I57" s="102"/>
      <c r="J57" s="102"/>
      <c r="K57" s="102"/>
      <c r="L57" s="102"/>
    </row>
    <row r="58" spans="1:12" s="66" customFormat="1" x14ac:dyDescent="0.35">
      <c r="A58" s="105"/>
      <c r="B58" s="102"/>
      <c r="C58" s="102"/>
      <c r="D58" s="102"/>
      <c r="E58" s="102"/>
      <c r="F58" s="102"/>
      <c r="G58" s="102"/>
      <c r="H58" s="102"/>
      <c r="I58" s="102"/>
      <c r="J58" s="102"/>
      <c r="K58" s="102"/>
      <c r="L58" s="102"/>
    </row>
    <row r="59" spans="1:12" s="66" customFormat="1" x14ac:dyDescent="0.35">
      <c r="A59" s="105"/>
      <c r="B59" s="102"/>
      <c r="C59" s="102"/>
      <c r="D59" s="102"/>
      <c r="E59" s="102"/>
      <c r="F59" s="102"/>
      <c r="G59" s="102"/>
      <c r="H59" s="102"/>
      <c r="I59" s="102"/>
      <c r="J59" s="102"/>
      <c r="K59" s="102"/>
      <c r="L59" s="102"/>
    </row>
    <row r="60" spans="1:12" s="66" customFormat="1" x14ac:dyDescent="0.35">
      <c r="A60" s="105"/>
      <c r="B60" s="102"/>
      <c r="C60" s="102"/>
      <c r="D60" s="102"/>
      <c r="E60" s="102"/>
      <c r="F60" s="102"/>
      <c r="G60" s="102"/>
      <c r="H60" s="102"/>
      <c r="I60" s="102"/>
      <c r="J60" s="102"/>
      <c r="K60" s="102"/>
      <c r="L60" s="102"/>
    </row>
    <row r="61" spans="1:12" s="66" customFormat="1" x14ac:dyDescent="0.35">
      <c r="A61" s="105"/>
      <c r="B61" s="102"/>
      <c r="C61" s="102"/>
      <c r="D61" s="102"/>
      <c r="E61" s="102"/>
      <c r="F61" s="102"/>
      <c r="G61" s="102"/>
      <c r="H61" s="102"/>
      <c r="I61" s="102"/>
      <c r="J61" s="102"/>
      <c r="K61" s="102"/>
      <c r="L61" s="102"/>
    </row>
    <row r="62" spans="1:12" s="66" customFormat="1" x14ac:dyDescent="0.35">
      <c r="B62" s="60"/>
      <c r="C62" s="60"/>
      <c r="D62" s="60"/>
      <c r="E62" s="60"/>
      <c r="F62" s="60"/>
      <c r="G62" s="60"/>
      <c r="H62" s="60"/>
      <c r="I62" s="60"/>
      <c r="J62" s="60"/>
      <c r="K62" s="60"/>
      <c r="L62" s="60"/>
    </row>
    <row r="63" spans="1:12" s="66" customFormat="1" x14ac:dyDescent="0.35"/>
    <row r="64" spans="1:12" s="66" customFormat="1" x14ac:dyDescent="0.35"/>
  </sheetData>
  <sheetProtection algorithmName="SHA-512" hashValue="JAv/LNHbRmmihP4FsSaVXGYbmmgva1AeUnnaqzW1ml0f2OWvnXBsRVBW2CwBPQfq78udXNXG8Rl2HjWMLYEvxg==" saltValue="+Vn3FgMNNuHMUiiLJb36Cw==" spinCount="100000" sheet="1" selectLockedCells="1"/>
  <mergeCells count="4">
    <mergeCell ref="A5:D5"/>
    <mergeCell ref="A2:C2"/>
    <mergeCell ref="A25:D25"/>
    <mergeCell ref="A33:D3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sheetPr>
  <dimension ref="A1:C25"/>
  <sheetViews>
    <sheetView showGridLines="0" workbookViewId="0">
      <selection activeCell="C13" sqref="C13"/>
    </sheetView>
  </sheetViews>
  <sheetFormatPr defaultColWidth="8.81640625" defaultRowHeight="14.5" x14ac:dyDescent="0.35"/>
  <cols>
    <col min="1" max="1" width="34.54296875" style="55" customWidth="1"/>
    <col min="2" max="2" width="44.54296875" style="55" customWidth="1"/>
    <col min="3" max="3" width="16.54296875" style="55" customWidth="1"/>
    <col min="4" max="16384" width="8.81640625" style="55"/>
  </cols>
  <sheetData>
    <row r="1" spans="1:3" x14ac:dyDescent="0.35">
      <c r="A1" s="31" t="s">
        <v>186</v>
      </c>
    </row>
    <row r="2" spans="1:3" ht="15" customHeight="1" x14ac:dyDescent="0.35">
      <c r="A2" s="267" t="s">
        <v>17</v>
      </c>
      <c r="B2" s="267"/>
      <c r="C2" s="62"/>
    </row>
    <row r="3" spans="1:3" ht="15" thickBot="1" x14ac:dyDescent="0.4"/>
    <row r="4" spans="1:3" ht="15" thickBot="1" x14ac:dyDescent="0.4">
      <c r="B4" s="110" t="s">
        <v>187</v>
      </c>
      <c r="C4" s="111" t="s">
        <v>71</v>
      </c>
    </row>
    <row r="5" spans="1:3" x14ac:dyDescent="0.35">
      <c r="B5" s="139" t="s">
        <v>74</v>
      </c>
      <c r="C5" s="84">
        <v>300</v>
      </c>
    </row>
    <row r="6" spans="1:3" x14ac:dyDescent="0.35">
      <c r="B6" s="140" t="s">
        <v>72</v>
      </c>
      <c r="C6" s="84">
        <v>185</v>
      </c>
    </row>
    <row r="7" spans="1:3" x14ac:dyDescent="0.35">
      <c r="B7" s="140" t="s">
        <v>73</v>
      </c>
      <c r="C7" s="84">
        <v>135</v>
      </c>
    </row>
    <row r="8" spans="1:3" x14ac:dyDescent="0.35">
      <c r="B8" s="140" t="s">
        <v>76</v>
      </c>
      <c r="C8" s="84">
        <v>110</v>
      </c>
    </row>
    <row r="9" spans="1:3" x14ac:dyDescent="0.35">
      <c r="B9" s="140" t="s">
        <v>188</v>
      </c>
      <c r="C9" s="84">
        <v>150</v>
      </c>
    </row>
    <row r="10" spans="1:3" x14ac:dyDescent="0.35">
      <c r="B10" s="140" t="s">
        <v>189</v>
      </c>
      <c r="C10" s="84">
        <v>135</v>
      </c>
    </row>
    <row r="11" spans="1:3" x14ac:dyDescent="0.35">
      <c r="B11" s="140" t="s">
        <v>190</v>
      </c>
      <c r="C11" s="84">
        <v>120</v>
      </c>
    </row>
    <row r="12" spans="1:3" x14ac:dyDescent="0.35">
      <c r="B12" s="140" t="s">
        <v>191</v>
      </c>
      <c r="C12" s="84">
        <v>225</v>
      </c>
    </row>
    <row r="13" spans="1:3" x14ac:dyDescent="0.35">
      <c r="B13" s="140" t="s">
        <v>77</v>
      </c>
      <c r="C13" s="84">
        <v>175</v>
      </c>
    </row>
    <row r="14" spans="1:3" x14ac:dyDescent="0.35">
      <c r="B14" s="112"/>
      <c r="C14" s="100"/>
    </row>
    <row r="15" spans="1:3" x14ac:dyDescent="0.35">
      <c r="B15" s="112"/>
      <c r="C15" s="100"/>
    </row>
    <row r="16" spans="1:3" x14ac:dyDescent="0.35">
      <c r="B16" s="112"/>
      <c r="C16" s="100"/>
    </row>
    <row r="17" spans="2:3" x14ac:dyDescent="0.35">
      <c r="B17" s="112"/>
      <c r="C17" s="100"/>
    </row>
    <row r="18" spans="2:3" x14ac:dyDescent="0.35">
      <c r="B18" s="112"/>
      <c r="C18" s="100"/>
    </row>
    <row r="19" spans="2:3" x14ac:dyDescent="0.35">
      <c r="B19" s="112"/>
      <c r="C19" s="100"/>
    </row>
    <row r="20" spans="2:3" x14ac:dyDescent="0.35">
      <c r="B20" s="112"/>
      <c r="C20" s="100"/>
    </row>
    <row r="21" spans="2:3" x14ac:dyDescent="0.35">
      <c r="B21" s="112"/>
      <c r="C21" s="100"/>
    </row>
    <row r="22" spans="2:3" x14ac:dyDescent="0.35">
      <c r="B22" s="112"/>
      <c r="C22" s="100"/>
    </row>
    <row r="23" spans="2:3" x14ac:dyDescent="0.35">
      <c r="B23" s="112"/>
      <c r="C23" s="100"/>
    </row>
    <row r="24" spans="2:3" x14ac:dyDescent="0.35">
      <c r="B24" s="112"/>
      <c r="C24" s="100"/>
    </row>
    <row r="25" spans="2:3" ht="15" thickBot="1" x14ac:dyDescent="0.4">
      <c r="B25" s="113"/>
      <c r="C25" s="114"/>
    </row>
  </sheetData>
  <sheetProtection algorithmName="SHA-512" hashValue="fAwRrdzSy+63pdbh9mYYvG589l2Sdkq3qiNGPvpd4NfG/n7NsyxyuoXDHHFX9G/9oamOgl6GBTW07dhk/UmuPw==" saltValue="hXQxOxtjKZUJu2AStuYKvQ==" spinCount="100000" sheet="1" selectLockedCells="1"/>
  <mergeCells count="1">
    <mergeCell ref="A2:B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5868C80EFFBD4CA95D87A97D6DCA03" ma:contentTypeVersion="10" ma:contentTypeDescription="Create a new document." ma:contentTypeScope="" ma:versionID="58e9cecdaa4466f3fcb5468d24f27018">
  <xsd:schema xmlns:xsd="http://www.w3.org/2001/XMLSchema" xmlns:xs="http://www.w3.org/2001/XMLSchema" xmlns:p="http://schemas.microsoft.com/office/2006/metadata/properties" xmlns:ns2="8dfabaea-1976-4be8-9019-d57f9d86485e" xmlns:ns3="c6c6c56a-f15d-44ae-8e08-b2777478ffd1" targetNamespace="http://schemas.microsoft.com/office/2006/metadata/properties" ma:root="true" ma:fieldsID="4410988f7be3c6071489cea8fb2a3016" ns2:_="" ns3:_="">
    <xsd:import namespace="8dfabaea-1976-4be8-9019-d57f9d86485e"/>
    <xsd:import namespace="c6c6c56a-f15d-44ae-8e08-b2777478ffd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fabaea-1976-4be8-9019-d57f9d8648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c6c56a-f15d-44ae-8e08-b2777478ffd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0BE52-26E5-4933-B65D-14158A3280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fabaea-1976-4be8-9019-d57f9d86485e"/>
    <ds:schemaRef ds:uri="c6c6c56a-f15d-44ae-8e08-b2777478f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FD8F7-0C8B-4D6B-B588-3575B3998E92}">
  <ds:schemaRefs>
    <ds:schemaRef ds:uri="http://purl.org/dc/elements/1.1/"/>
    <ds:schemaRef ds:uri="http://schemas.microsoft.com/office/2006/metadata/properties"/>
    <ds:schemaRef ds:uri="8dfabaea-1976-4be8-9019-d57f9d86485e"/>
    <ds:schemaRef ds:uri="http://purl.org/dc/terms/"/>
    <ds:schemaRef ds:uri="http://schemas.openxmlformats.org/package/2006/metadata/core-properties"/>
    <ds:schemaRef ds:uri="http://purl.org/dc/dcmitype/"/>
    <ds:schemaRef ds:uri="http://schemas.microsoft.com/office/infopath/2007/PartnerControls"/>
    <ds:schemaRef ds:uri="c6c6c56a-f15d-44ae-8e08-b2777478ffd1"/>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7941828B-E41F-4E0E-AFEF-42910CBFEE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Total Cost Summary</vt:lpstr>
      <vt:lpstr>VI.A. Start-Up Plan</vt:lpstr>
      <vt:lpstr>VI.B. QIDS</vt:lpstr>
      <vt:lpstr>VI.C. Enhancing QMS</vt:lpstr>
      <vt:lpstr>VI.D. Build Competency</vt:lpstr>
      <vt:lpstr>VI.E. Mortality Review</vt:lpstr>
      <vt:lpstr>IV.F. CIMP</vt:lpstr>
      <vt:lpstr>VI.G.1. Optional Services</vt:lpstr>
      <vt:lpstr>VI.G.2. Special Projects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 David</dc:creator>
  <cp:keywords/>
  <dc:description/>
  <cp:lastModifiedBy>Cranford, Van</cp:lastModifiedBy>
  <cp:revision/>
  <dcterms:created xsi:type="dcterms:W3CDTF">2019-11-03T17:57:21Z</dcterms:created>
  <dcterms:modified xsi:type="dcterms:W3CDTF">2020-08-13T11:45:43Z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0x010100F75868C80EFFBD4CA95D87A97D6DCA03</vt:lpwstr>
  </property>
  <property fmtid="{D5CDD505-2E9C-101B-9397-08002B2CF9AE}" pid="4" name="_docset_NoMedatataSyncRequired">
    <vt:lpwstr>False</vt:lpwstr>
  </property>
  <property fmtid="{D5CDD505-2E9C-101B-9397-08002B2CF9AE}" pid="5" name="_AdHocReviewCycleID">
    <vt:i4>-943255963</vt:i4>
  </property>
  <property fmtid="{D5CDD505-2E9C-101B-9397-08002B2CF9AE}" pid="6" name="_EmailSubject">
    <vt:lpwstr>RFP Number 6317 Z1; QIO Question (Cost Proposal - Revision One)</vt:lpwstr>
  </property>
  <property fmtid="{D5CDD505-2E9C-101B-9397-08002B2CF9AE}" pid="7" name="_AuthorEmail">
    <vt:lpwstr>Keith.Roland@nebraska.gov</vt:lpwstr>
  </property>
  <property fmtid="{D5CDD505-2E9C-101B-9397-08002B2CF9AE}" pid="8" name="_AuthorEmailDisplayName">
    <vt:lpwstr>Roland, Keith</vt:lpwstr>
  </property>
  <property fmtid="{D5CDD505-2E9C-101B-9397-08002B2CF9AE}" pid="9" name="_ReviewingToolsShownOnce">
    <vt:lpwstr/>
  </property>
</Properties>
</file>